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I:\Public Finance Statistics\8-3-7 Consolidated Accounts\8-3-7-3 Consolidated Budgeting\Time series data\Annexure B for Budget Reviews\Static format\2024\"/>
    </mc:Choice>
  </mc:AlternateContent>
  <xr:revisionPtr revIDLastSave="0" documentId="13_ncr:1_{29AD3B0E-F2E8-4804-8AEC-1955D280DB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DP time series" sheetId="1" r:id="rId1"/>
    <sheet name="Economic indicators" sheetId="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BaseYear">'Economic indicators'!$A$14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8" i="5" l="1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V12" i="1" l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B3" i="1"/>
  <c r="B4" i="1"/>
  <c r="B5" i="1" l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D9" i="5" l="1"/>
  <c r="AE9" i="5" s="1"/>
  <c r="AF9" i="5" s="1"/>
  <c r="AC9" i="5"/>
  <c r="AB9" i="5" s="1"/>
  <c r="AA9" i="5" s="1"/>
  <c r="Z9" i="5" s="1"/>
  <c r="Y9" i="5" s="1"/>
  <c r="X9" i="5" s="1"/>
  <c r="W9" i="5" s="1"/>
  <c r="V9" i="5" s="1"/>
  <c r="U9" i="5" s="1"/>
  <c r="T9" i="5" s="1"/>
  <c r="S9" i="5" s="1"/>
  <c r="R9" i="5" s="1"/>
  <c r="Q9" i="5" s="1"/>
  <c r="P9" i="5" s="1"/>
  <c r="O9" i="5" s="1"/>
  <c r="N9" i="5" s="1"/>
  <c r="M9" i="5" s="1"/>
  <c r="L9" i="5" s="1"/>
  <c r="K9" i="5" s="1"/>
  <c r="J9" i="5" s="1"/>
  <c r="I9" i="5" s="1"/>
  <c r="H9" i="5" s="1"/>
  <c r="G9" i="5" s="1"/>
  <c r="F9" i="5" s="1"/>
  <c r="E9" i="5" s="1"/>
  <c r="D9" i="5" s="1"/>
  <c r="C9" i="5" s="1"/>
  <c r="B9" i="5" s="1"/>
</calcChain>
</file>

<file path=xl/sharedStrings.xml><?xml version="1.0" encoding="utf-8"?>
<sst xmlns="http://schemas.openxmlformats.org/spreadsheetml/2006/main" count="89" uniqueCount="57">
  <si>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</si>
  <si>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</si>
  <si>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</si>
  <si>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</si>
  <si>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</si>
  <si>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</si>
  <si>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</si>
  <si>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</si>
  <si>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</si>
  <si>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</si>
  <si>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</si>
  <si>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</si>
  <si>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</si>
  <si>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</si>
  <si>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</si>
  <si>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</si>
  <si>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</si>
  <si>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</si>
  <si>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</si>
  <si>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</si>
  <si>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</si>
  <si>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</si>
  <si>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</si>
  <si>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</si>
  <si>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GDP (R million)</t>
  </si>
  <si>
    <t>Budget 2017</t>
  </si>
  <si>
    <t>Budget 2016</t>
  </si>
  <si>
    <t>Budget 2015</t>
  </si>
  <si>
    <t>Budget 2014</t>
  </si>
  <si>
    <t>Budget 2013</t>
  </si>
  <si>
    <t>Budget 2012</t>
  </si>
  <si>
    <t>Budget 2011</t>
  </si>
  <si>
    <t>Budget 2010</t>
  </si>
  <si>
    <t>2020/21</t>
  </si>
  <si>
    <t>Budget 2018</t>
  </si>
  <si>
    <t>Budget 2019</t>
  </si>
  <si>
    <t>2021/22</t>
  </si>
  <si>
    <t>Budget 2020</t>
  </si>
  <si>
    <t>2022/23</t>
  </si>
  <si>
    <t>Budget 2021</t>
  </si>
  <si>
    <t>2023/24</t>
  </si>
  <si>
    <t>Budget 2022</t>
  </si>
  <si>
    <t>Budget 2023</t>
  </si>
  <si>
    <t>2024/25</t>
  </si>
  <si>
    <t>2025/26</t>
  </si>
  <si>
    <t>Real GDP growth</t>
  </si>
  <si>
    <t>CPI</t>
  </si>
  <si>
    <t>GDP inflation</t>
  </si>
  <si>
    <t>Nominal GDP growth</t>
  </si>
  <si>
    <t>CPI INDEX</t>
  </si>
  <si>
    <t>GDP DEFLATOR</t>
  </si>
  <si>
    <t>Indicator</t>
  </si>
  <si>
    <t>Nominal GDP (Rmillion)</t>
  </si>
  <si>
    <t>CPI Index Base year</t>
  </si>
  <si>
    <t>CPI Index - BaseYear</t>
  </si>
  <si>
    <t>Budget 2024</t>
  </si>
  <si>
    <t>2026/27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</si>
</sst>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7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3" fontId="3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164" fontId="3" fillId="0" borderId="0" xfId="1" applyNumberFormat="1" applyFont="1"/>
    <xf numFmtId="164" fontId="1" fillId="0" borderId="0" xfId="1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3" fontId="3" fillId="2" borderId="0" xfId="0" applyNumberFormat="1" applyFont="1" applyFill="1"/>
    <xf numFmtId="165" fontId="3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B\Fiscal%20Framework\Budget%202023\Fiscal%20Framework%20Budget%202023.xlsm" TargetMode="External"/><Relationship Id="rId1" Type="http://schemas.openxmlformats.org/officeDocument/2006/relationships/externalLinkPath" Target="/B/Fiscal%20Framework/Budget%202023/Fiscal%20Framework%20Budget%20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22/Fiscal%20Framework%20Budget%20202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21/Fiscal%20Framework%20Budget%20202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20/Fiscal%20Framework%20Budget%2020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Budget%202019/Fiscal%20Framework%20Budget%20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Previous%20Budgets/Budget%202018/Fiscal%20Framework%20Budget%202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Previous%20Budgets/Budget%202017/Fiscal%20Framework%20Budget%20201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Previous%20Budgets/Budget%202016/Fiscal%20Framework%20Budget%20201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Previous%20Budgets/Budget%202015/Fiscal%20framework/Fiscal%20Framework%20Budget%20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Previous%20Budgets/Budget%202014/Fiscal%20Framework/Fiscal%20Framework%20Budget%202014.xlsm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B\Fiscal%20Framework\Previous%20Budgets\Budget%202013\Fiscal%20Framework\Fiscal%20Framework%20BR%202013.xlsm" TargetMode="External"/><Relationship Id="rId1" Type="http://schemas.openxmlformats.org/officeDocument/2006/relationships/externalLinkPath" Target="/B/Fiscal%20Framework/Previous%20Budgets/Budget%202013/Fiscal%20Framework/Fiscal%20Framework%20BR%202013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Previous%20Budgets/Budget%202012/Fiscal%20Framework%20Budget%202012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Previous%20Budgets/Budget%202011/Fiscal%20Framework%20Budget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/Fiscal%20Framework/Previous%20Budgets/Budget%202010/Fiscal%20Framework%20Budget%2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B\Fiscal%20Framework\Budget%202024\Fiscal%20Framework%20Budget%202024.xlsm" TargetMode="External"/><Relationship Id="rId1" Type="http://schemas.openxmlformats.org/officeDocument/2006/relationships/externalLinkPath" Target="/B/Fiscal%20Framework/Budget%202024/Fiscal%20Framework%20Budget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Outcomes"/>
      <sheetName val="NRF"/>
      <sheetName val="out. PFS link sheet"/>
      <sheetName val="Comparisons"/>
      <sheetName val="Presentations"/>
      <sheetName val="Updates"/>
      <sheetName val="Fiscal Framework Budget 20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1">
          <cell r="C31" t="str">
            <v>Real GDP growth</v>
          </cell>
        </row>
        <row r="34">
          <cell r="D34">
            <v>720876000</v>
          </cell>
          <cell r="E34">
            <v>795702000.00000024</v>
          </cell>
          <cell r="F34">
            <v>862254000.00000036</v>
          </cell>
          <cell r="G34">
            <v>952614000.00000012</v>
          </cell>
          <cell r="H34">
            <v>1087628000.0000002</v>
          </cell>
          <cell r="I34">
            <v>1204513000</v>
          </cell>
          <cell r="J34">
            <v>1400934000</v>
          </cell>
          <cell r="K34">
            <v>1524757000.0000002</v>
          </cell>
          <cell r="L34">
            <v>1691285000.0000002</v>
          </cell>
          <cell r="M34">
            <v>1885723000.0000002</v>
          </cell>
          <cell r="N34">
            <v>2135550000.0000005</v>
          </cell>
          <cell r="O34">
            <v>2409261000.000001</v>
          </cell>
          <cell r="P34">
            <v>2658157000.000001</v>
          </cell>
          <cell r="Q34">
            <v>2843029000.000001</v>
          </cell>
          <cell r="R34">
            <v>3123336000.0000005</v>
          </cell>
          <cell r="S34">
            <v>3391162000.000001</v>
          </cell>
          <cell r="T34">
            <v>3633648000.0000005</v>
          </cell>
          <cell r="U34">
            <v>3945370000.000001</v>
          </cell>
          <cell r="V34">
            <v>4200740999.9999995</v>
          </cell>
          <cell r="W34">
            <v>4498914000</v>
          </cell>
          <cell r="X34">
            <v>4831200999.999999</v>
          </cell>
          <cell r="Y34">
            <v>5135257999.999999</v>
          </cell>
          <cell r="Z34">
            <v>5413620999.9999981</v>
          </cell>
          <cell r="AA34">
            <v>5699235999.9999981</v>
          </cell>
          <cell r="AB34">
            <v>5606650999.9999981</v>
          </cell>
          <cell r="AC34">
            <v>6287620999.999999</v>
          </cell>
          <cell r="AD34">
            <v>6651265514.7284031</v>
          </cell>
          <cell r="AE34">
            <v>7005733524.9086027</v>
          </cell>
          <cell r="AF34">
            <v>7452382301.5006466</v>
          </cell>
          <cell r="AG34">
            <v>7938536049.4665442</v>
          </cell>
        </row>
      </sheetData>
      <sheetData sheetId="12"/>
      <sheetData sheetId="13"/>
      <sheetData sheetId="14"/>
      <sheetData sheetId="15"/>
      <sheetData sheetId="16">
        <row r="7">
          <cell r="B7">
            <v>5699235999999.998</v>
          </cell>
        </row>
      </sheetData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 t="str">
            <v>Real GDP growth</v>
          </cell>
        </row>
        <row r="34">
          <cell r="D34">
            <v>720876000</v>
          </cell>
          <cell r="E34">
            <v>795700999.99999988</v>
          </cell>
          <cell r="F34">
            <v>862254000</v>
          </cell>
          <cell r="G34">
            <v>952613999.99999976</v>
          </cell>
          <cell r="H34">
            <v>1087628000</v>
          </cell>
          <cell r="I34">
            <v>1204512999.9999998</v>
          </cell>
          <cell r="J34">
            <v>1400933999.9999995</v>
          </cell>
          <cell r="K34">
            <v>1524756999.9999998</v>
          </cell>
          <cell r="L34">
            <v>1691284999.9999998</v>
          </cell>
          <cell r="M34">
            <v>1885722999.9999998</v>
          </cell>
          <cell r="N34">
            <v>2135549999.9999995</v>
          </cell>
          <cell r="O34">
            <v>2409261000</v>
          </cell>
          <cell r="P34">
            <v>2658157000</v>
          </cell>
          <cell r="Q34">
            <v>2843029000</v>
          </cell>
          <cell r="R34">
            <v>3123335999.9999995</v>
          </cell>
          <cell r="S34">
            <v>3391162000</v>
          </cell>
          <cell r="T34">
            <v>3633647999.9999995</v>
          </cell>
          <cell r="U34">
            <v>3945370000</v>
          </cell>
          <cell r="V34">
            <v>4200740999.9999986</v>
          </cell>
          <cell r="W34">
            <v>4498913000</v>
          </cell>
          <cell r="X34">
            <v>4831200999.999999</v>
          </cell>
          <cell r="Y34">
            <v>5136828999.9999981</v>
          </cell>
          <cell r="Z34">
            <v>5418317000</v>
          </cell>
          <cell r="AA34">
            <v>5686659999.999999</v>
          </cell>
          <cell r="AB34">
            <v>5566176999.999999</v>
          </cell>
          <cell r="AC34">
            <v>6251494354.529438</v>
          </cell>
          <cell r="AD34">
            <v>6441287753.7591591</v>
          </cell>
          <cell r="AE34">
            <v>6805311606.6725569</v>
          </cell>
          <cell r="AF34">
            <v>7233716230.4517031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 t="str">
            <v>Real GDP growth</v>
          </cell>
        </row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3320753000.0000019</v>
          </cell>
          <cell r="U34">
            <v>3614459000.0000014</v>
          </cell>
          <cell r="V34">
            <v>3865119000.0000014</v>
          </cell>
          <cell r="W34">
            <v>4124704000.0000019</v>
          </cell>
          <cell r="X34">
            <v>4419437000.000001</v>
          </cell>
          <cell r="Y34">
            <v>4698724000</v>
          </cell>
          <cell r="Z34">
            <v>4924029000.000001</v>
          </cell>
          <cell r="AA34">
            <v>5148852000.000001</v>
          </cell>
          <cell r="AB34">
            <v>4920961209.4524469</v>
          </cell>
          <cell r="AC34">
            <v>5352236342.9360943</v>
          </cell>
          <cell r="AD34">
            <v>5666333271.7925997</v>
          </cell>
          <cell r="AE34">
            <v>5997155474.069272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 t="str">
            <v>Real GDP growth</v>
          </cell>
        </row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3320753000.0000019</v>
          </cell>
          <cell r="U34">
            <v>3614459000.0000014</v>
          </cell>
          <cell r="V34">
            <v>3865119000.0000014</v>
          </cell>
          <cell r="W34">
            <v>4124704000.0000019</v>
          </cell>
          <cell r="X34">
            <v>4419437000.000001</v>
          </cell>
          <cell r="Y34">
            <v>4698724000.0000019</v>
          </cell>
          <cell r="Z34">
            <v>4921494000.0000019</v>
          </cell>
          <cell r="AA34">
            <v>5157347393.5275507</v>
          </cell>
          <cell r="AB34">
            <v>5428211825.036315</v>
          </cell>
          <cell r="AC34">
            <v>5758993413.8085146</v>
          </cell>
          <cell r="AD34">
            <v>6126301882.8559065</v>
          </cell>
        </row>
      </sheetData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 t="str">
            <v>Real GDP growth</v>
          </cell>
        </row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3320753000.0000019</v>
          </cell>
          <cell r="U34">
            <v>3614459000.0000014</v>
          </cell>
          <cell r="V34">
            <v>3865925000.000001</v>
          </cell>
          <cell r="W34">
            <v>4126999000.0000014</v>
          </cell>
          <cell r="X34">
            <v>4412749000.000001</v>
          </cell>
          <cell r="Y34">
            <v>4720955000.0000019</v>
          </cell>
          <cell r="Z34">
            <v>5059106254.6741304</v>
          </cell>
          <cell r="AA34">
            <v>5413824500.6324167</v>
          </cell>
          <cell r="AB34">
            <v>5812415116.0443392</v>
          </cell>
          <cell r="AC34">
            <v>6249069503.8559456</v>
          </cell>
        </row>
      </sheetData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 t="str">
            <v>Real GDP growth</v>
          </cell>
        </row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3320778000.0000014</v>
          </cell>
          <cell r="U34">
            <v>3614883000.0000019</v>
          </cell>
          <cell r="V34">
            <v>3867897000.0000024</v>
          </cell>
          <cell r="W34">
            <v>4122617000.0000019</v>
          </cell>
          <cell r="X34">
            <v>4404535000.0000029</v>
          </cell>
          <cell r="Y34">
            <v>4699381399.9878359</v>
          </cell>
          <cell r="Z34">
            <v>5025378541.0025778</v>
          </cell>
          <cell r="AA34">
            <v>5390082903.5441217</v>
          </cell>
          <cell r="AB34">
            <v>5808342153.2018003</v>
          </cell>
        </row>
      </sheetData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 t="str">
            <v>Real GDP growth</v>
          </cell>
        </row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2551440000.000001</v>
          </cell>
          <cell r="R34">
            <v>2825040000.0000005</v>
          </cell>
          <cell r="S34">
            <v>3078418000.000001</v>
          </cell>
          <cell r="T34">
            <v>3323240000.000001</v>
          </cell>
          <cell r="U34">
            <v>3624308000.0000014</v>
          </cell>
          <cell r="V34">
            <v>3863080000.0000019</v>
          </cell>
          <cell r="W34">
            <v>4086812000.0000024</v>
          </cell>
          <cell r="X34">
            <v>4409810733.4606962</v>
          </cell>
          <cell r="Y34">
            <v>4741206421.895236</v>
          </cell>
          <cell r="Z34">
            <v>5129165164.5777807</v>
          </cell>
          <cell r="AA34">
            <v>5545542170.1545296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Update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 t="str">
            <v>Real GDP growth</v>
          </cell>
        </row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2551316000.000001</v>
          </cell>
          <cell r="R34">
            <v>2826071000.000001</v>
          </cell>
          <cell r="S34">
            <v>3080887000.0000014</v>
          </cell>
          <cell r="T34">
            <v>3327630000.0000019</v>
          </cell>
          <cell r="U34">
            <v>3609844000.0000024</v>
          </cell>
          <cell r="V34">
            <v>3843776000.0000019</v>
          </cell>
          <cell r="W34">
            <v>4073217903.9640665</v>
          </cell>
          <cell r="X34">
            <v>4388417081.2430458</v>
          </cell>
          <cell r="Y34">
            <v>4750724063.7766962</v>
          </cell>
          <cell r="Z34">
            <v>5161329942.2384634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DSC"/>
      <sheetName val="NRF"/>
      <sheetName val="out. PFS link sheet"/>
      <sheetName val="Outcomes"/>
      <sheetName val="Comparisons"/>
      <sheetName val="Presentations"/>
      <sheetName val="MTEF_add"/>
      <sheetName val="Update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 t="str">
            <v>Real GDP growth</v>
          </cell>
        </row>
        <row r="34">
          <cell r="D34">
            <v>652066000</v>
          </cell>
          <cell r="E34">
            <v>717535000.00000012</v>
          </cell>
          <cell r="F34">
            <v>776799000</v>
          </cell>
          <cell r="G34">
            <v>858946000</v>
          </cell>
          <cell r="H34">
            <v>976574000.00000012</v>
          </cell>
          <cell r="I34">
            <v>1079625000.0000002</v>
          </cell>
          <cell r="J34">
            <v>1251139000.0000002</v>
          </cell>
          <cell r="K34">
            <v>1357972000.0000002</v>
          </cell>
          <cell r="L34">
            <v>1510449000</v>
          </cell>
          <cell r="M34">
            <v>1682271999.9999998</v>
          </cell>
          <cell r="N34">
            <v>1911150000.0000005</v>
          </cell>
          <cell r="O34">
            <v>2171015000.0000005</v>
          </cell>
          <cell r="P34">
            <v>2408662000.000001</v>
          </cell>
          <cell r="Q34">
            <v>2551316000.000001</v>
          </cell>
          <cell r="R34">
            <v>2826071000.000001</v>
          </cell>
          <cell r="S34">
            <v>3080887000.0000014</v>
          </cell>
          <cell r="T34">
            <v>3327630000.0000019</v>
          </cell>
          <cell r="U34">
            <v>3609844000.0000014</v>
          </cell>
          <cell r="V34">
            <v>3879920106.790894</v>
          </cell>
          <cell r="W34">
            <v>4191752358.1528211</v>
          </cell>
          <cell r="X34">
            <v>4538780022.4910698</v>
          </cell>
          <cell r="Y34">
            <v>4926133524.2761421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"/>
      <sheetName val="Consol_Fwork"/>
      <sheetName val="Main_Fwork"/>
      <sheetName val="NewPres"/>
      <sheetName val="Consol_Sum"/>
      <sheetName val="Consol_Elements"/>
      <sheetName val="FF consol"/>
      <sheetName val=" NIE"/>
      <sheetName val="Baseline_Adj"/>
      <sheetName val="Division of rev"/>
      <sheetName val="In-Year_Adj"/>
      <sheetName val="DSC"/>
      <sheetName val="NRF"/>
      <sheetName val="out. PFS link sheet"/>
      <sheetName val="Outcomes"/>
      <sheetName val="Comparisons"/>
      <sheetName val="Presentations"/>
      <sheetName val="MTEF_ad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1">
          <cell r="C31" t="str">
            <v>Real GDP growth</v>
          </cell>
        </row>
        <row r="34">
          <cell r="D34">
            <v>635183000</v>
          </cell>
          <cell r="E34">
            <v>699822000.00000024</v>
          </cell>
          <cell r="F34">
            <v>757084000.00000036</v>
          </cell>
          <cell r="G34">
            <v>837240000.00000036</v>
          </cell>
          <cell r="H34">
            <v>951682000.0000006</v>
          </cell>
          <cell r="I34">
            <v>1048562000.0000005</v>
          </cell>
          <cell r="J34">
            <v>1203145000.0000007</v>
          </cell>
          <cell r="K34">
            <v>1303907000.0000005</v>
          </cell>
          <cell r="L34">
            <v>1449020000.0000007</v>
          </cell>
          <cell r="M34">
            <v>1613812000.0000007</v>
          </cell>
          <cell r="N34">
            <v>1832763000.0000007</v>
          </cell>
          <cell r="O34">
            <v>2075414000.0000007</v>
          </cell>
          <cell r="P34">
            <v>2296571000.0000014</v>
          </cell>
          <cell r="Q34">
            <v>2456628000.0000019</v>
          </cell>
          <cell r="R34">
            <v>2749533000.0000019</v>
          </cell>
          <cell r="S34">
            <v>2981828000.000001</v>
          </cell>
          <cell r="T34">
            <v>3197878000.0000005</v>
          </cell>
          <cell r="U34">
            <v>3464882574.4926744</v>
          </cell>
          <cell r="V34">
            <v>3789630324.6085491</v>
          </cell>
          <cell r="W34">
            <v>4150506834.3763642</v>
          </cell>
          <cell r="X34">
            <v>4552867952.7860317</v>
          </cell>
        </row>
      </sheetData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. macro scenarios"/>
      <sheetName val="ex. history (baseline)"/>
      <sheetName val="ex. framework outcomes"/>
      <sheetName val="ex. social security"/>
      <sheetName val="2012-13"/>
      <sheetName val="ex. RDP"/>
      <sheetName val="ex. NRF"/>
      <sheetName val="in. fiscal scenarios"/>
      <sheetName val="out. fiscal framework"/>
      <sheetName val="in. resource allocation"/>
      <sheetName val="out. resource allocation"/>
      <sheetName val="calc. lookup tables"/>
      <sheetName val="out. PFS link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21">
          <cell r="A221" t="str">
            <v>nominal GDP</v>
          </cell>
          <cell r="B221">
            <v>635183</v>
          </cell>
          <cell r="C221">
            <v>699822.00000000012</v>
          </cell>
          <cell r="D221">
            <v>757084.00000000023</v>
          </cell>
          <cell r="E221">
            <v>837240.00000000023</v>
          </cell>
          <cell r="F221">
            <v>951682.00000000047</v>
          </cell>
          <cell r="G221">
            <v>1048562.0000000005</v>
          </cell>
          <cell r="H221">
            <v>1203145.0000000007</v>
          </cell>
          <cell r="I221">
            <v>1303907.0000000007</v>
          </cell>
          <cell r="J221">
            <v>1449020.0000000009</v>
          </cell>
          <cell r="K221">
            <v>1613812.0000000012</v>
          </cell>
          <cell r="L221">
            <v>1832763.0000000016</v>
          </cell>
          <cell r="M221">
            <v>2075414.0000000014</v>
          </cell>
          <cell r="N221">
            <v>2296571.0000000023</v>
          </cell>
          <cell r="O221">
            <v>2452538.0000000019</v>
          </cell>
          <cell r="P221">
            <v>2735274.0000000014</v>
          </cell>
          <cell r="Q221">
            <v>2973286.0000000014</v>
          </cell>
          <cell r="R221">
            <v>3209141.911950001</v>
          </cell>
          <cell r="S221">
            <v>3520268.2203135537</v>
          </cell>
          <cell r="T221">
            <v>3880405.7403245117</v>
          </cell>
          <cell r="U221">
            <v>4270848.2570435666</v>
          </cell>
        </row>
      </sheetData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. macro scenarios"/>
      <sheetName val="ex. history (baseline)"/>
      <sheetName val="ex. framework outcomes"/>
      <sheetName val="ex. social security"/>
      <sheetName val="2011-12"/>
      <sheetName val="ex. RDP"/>
      <sheetName val="ex. NRF"/>
      <sheetName val="in. fiscal scenarios"/>
      <sheetName val="out. fiscal framework"/>
      <sheetName val="in. resource allocation"/>
      <sheetName val="out. resource allocation"/>
      <sheetName val="calc. lookup tables"/>
      <sheetName val="out. PFS link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21">
          <cell r="A221" t="str">
            <v>nominal GDP</v>
          </cell>
          <cell r="B221">
            <v>635183</v>
          </cell>
          <cell r="C221">
            <v>699822.00000000012</v>
          </cell>
          <cell r="D221">
            <v>757084.00000000023</v>
          </cell>
          <cell r="E221">
            <v>837240.00000000023</v>
          </cell>
          <cell r="F221">
            <v>951682.00000000047</v>
          </cell>
          <cell r="G221">
            <v>1048562.0000000005</v>
          </cell>
          <cell r="H221">
            <v>1203145.0000000007</v>
          </cell>
          <cell r="I221">
            <v>1303907.0000000007</v>
          </cell>
          <cell r="J221">
            <v>1449020.0000000009</v>
          </cell>
          <cell r="K221">
            <v>1613812.0000000012</v>
          </cell>
          <cell r="L221">
            <v>1832763.0000000016</v>
          </cell>
          <cell r="M221">
            <v>2075695.0000000021</v>
          </cell>
          <cell r="N221">
            <v>2303553.0000000023</v>
          </cell>
          <cell r="O221">
            <v>2440163.0000000023</v>
          </cell>
          <cell r="P221">
            <v>2754275.0000000033</v>
          </cell>
          <cell r="Q221">
            <v>2995530.2100750031</v>
          </cell>
          <cell r="R221">
            <v>3301373.8445236608</v>
          </cell>
          <cell r="S221">
            <v>3622155.1355006471</v>
          </cell>
          <cell r="T221">
            <v>3997026.4590941514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. macro scenarios"/>
      <sheetName val="ex. history (baseline)"/>
      <sheetName val="ex. framework outcomes"/>
      <sheetName val="ex. social security"/>
      <sheetName val="2010-11"/>
      <sheetName val="ex. RDP"/>
      <sheetName val="ex. NRF"/>
      <sheetName val="in. fiscal scenarios"/>
      <sheetName val="out. fiscal framework"/>
      <sheetName val="in. resource allocation"/>
      <sheetName val="out. resource allocation"/>
      <sheetName val="calc. lookup tables"/>
      <sheetName val="out. PFS link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21">
          <cell r="A221" t="str">
            <v>nominal GDP</v>
          </cell>
          <cell r="B221">
            <v>635183</v>
          </cell>
          <cell r="C221">
            <v>699822.00000000012</v>
          </cell>
          <cell r="D221">
            <v>757084.00000000023</v>
          </cell>
          <cell r="E221">
            <v>837240.00000000023</v>
          </cell>
          <cell r="F221">
            <v>951682.00000000047</v>
          </cell>
          <cell r="G221">
            <v>1048562.0000000005</v>
          </cell>
          <cell r="H221">
            <v>1203145.0000000007</v>
          </cell>
          <cell r="I221">
            <v>1303907.0000000007</v>
          </cell>
          <cell r="J221">
            <v>1449020.0000000009</v>
          </cell>
          <cell r="K221">
            <v>1613812.0000000012</v>
          </cell>
          <cell r="L221">
            <v>1832763.0000000012</v>
          </cell>
          <cell r="M221">
            <v>2078822.0000000014</v>
          </cell>
          <cell r="N221">
            <v>2312965.0000000014</v>
          </cell>
          <cell r="O221">
            <v>2442593.0000000019</v>
          </cell>
          <cell r="P221">
            <v>2666893.872597002</v>
          </cell>
          <cell r="Q221">
            <v>2914861.6648710715</v>
          </cell>
          <cell r="R221">
            <v>3201299.2909546224</v>
          </cell>
          <cell r="S221">
            <v>3536001.5344225103</v>
          </cell>
        </row>
      </sheetData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. macro scenarios"/>
      <sheetName val="ex. history (baseline)"/>
      <sheetName val="ex. framework outcomes"/>
      <sheetName val="ex. social security"/>
      <sheetName val="2009-10"/>
      <sheetName val="ex. RDP"/>
      <sheetName val="ex. NRF"/>
      <sheetName val="in. fiscal scenarios"/>
      <sheetName val="out. fiscal framework"/>
      <sheetName val="in. resource allocation"/>
      <sheetName val="out. resource allocation"/>
      <sheetName val="calc. lookup tables"/>
      <sheetName val="out. PFS link sheet"/>
      <sheetName val="Rev.NIE chart"/>
      <sheetName val="in.fiscal sustainability"/>
      <sheetName val="chart.fiscal sustainabilty"/>
      <sheetName val="Rev.Exp.Indices"/>
      <sheetName val="Real NIE.Chart"/>
      <sheetName val="chart.BB comparison"/>
      <sheetName val="in.primary balance"/>
      <sheetName val="chart.PB comparison"/>
      <sheetName val="chart.primary balance"/>
      <sheetName val="chart.Budget balance"/>
      <sheetName val="chart.PB and DSC"/>
      <sheetName val="ESK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21">
          <cell r="A221" t="str">
            <v>nominal GDP</v>
          </cell>
          <cell r="B221">
            <v>635183</v>
          </cell>
          <cell r="C221">
            <v>699822.00000000012</v>
          </cell>
          <cell r="D221">
            <v>757084.00000000023</v>
          </cell>
          <cell r="E221">
            <v>837240.00000000023</v>
          </cell>
          <cell r="F221">
            <v>951682.00000000047</v>
          </cell>
          <cell r="G221">
            <v>1048562.0000000005</v>
          </cell>
          <cell r="H221">
            <v>1203145.0000000007</v>
          </cell>
          <cell r="I221">
            <v>1303907.0000000007</v>
          </cell>
          <cell r="J221">
            <v>1449020.0000000009</v>
          </cell>
          <cell r="K221">
            <v>1613812.0000000012</v>
          </cell>
          <cell r="L221">
            <v>1833191.0000000009</v>
          </cell>
          <cell r="M221">
            <v>2081626.0000000012</v>
          </cell>
          <cell r="N221">
            <v>2320117.0000000014</v>
          </cell>
          <cell r="O221">
            <v>2449857.9426400019</v>
          </cell>
          <cell r="P221">
            <v>2699887.9944078973</v>
          </cell>
          <cell r="Q221">
            <v>2967560.2899494851</v>
          </cell>
          <cell r="R221">
            <v>3295748.7175355791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ecast"/>
      <sheetName val="Consol_Fwork"/>
      <sheetName val="Main_Fwork"/>
      <sheetName val="NewPres"/>
      <sheetName val="Consol_Sum"/>
      <sheetName val=" NIE"/>
      <sheetName val="Consol_Elements"/>
      <sheetName val="Division of rev"/>
      <sheetName val="FF consol"/>
      <sheetName val="Baseline_Adj"/>
      <sheetName val="DSC"/>
      <sheetName val="Outcomes"/>
      <sheetName val="NRF"/>
      <sheetName val="out. PFS link sheet"/>
      <sheetName val="Comparisons"/>
      <sheetName val="Presentations"/>
      <sheetName val="Updates"/>
      <sheetName val="Sheet1"/>
    </sheetNames>
    <sheetDataSet>
      <sheetData sheetId="0"/>
      <sheetData sheetId="1">
        <row r="8">
          <cell r="A8"/>
        </row>
      </sheetData>
      <sheetData sheetId="2">
        <row r="12">
          <cell r="C12">
            <v>94.000000000000014</v>
          </cell>
        </row>
      </sheetData>
      <sheetData sheetId="3"/>
      <sheetData sheetId="4"/>
      <sheetData sheetId="5">
        <row r="135">
          <cell r="C135">
            <v>1487418809.3349099</v>
          </cell>
        </row>
      </sheetData>
      <sheetData sheetId="6"/>
      <sheetData sheetId="7">
        <row r="25">
          <cell r="D25">
            <v>0</v>
          </cell>
        </row>
      </sheetData>
      <sheetData sheetId="8"/>
      <sheetData sheetId="9"/>
      <sheetData sheetId="10"/>
      <sheetData sheetId="11">
        <row r="7">
          <cell r="Y7">
            <v>1196362272.3168333</v>
          </cell>
        </row>
        <row r="31">
          <cell r="D31">
            <v>4.0952878414834082E-2</v>
          </cell>
          <cell r="E31">
            <v>2.0703018016782648E-2</v>
          </cell>
          <cell r="F31">
            <v>5.2468486361372246E-3</v>
          </cell>
          <cell r="G31">
            <v>3.0107536597229423E-2</v>
          </cell>
          <cell r="H31">
            <v>4.2286995319028353E-2</v>
          </cell>
          <cell r="I31">
            <v>2.6605874211794278E-2</v>
          </cell>
          <cell r="J31">
            <v>3.6176729970906152E-2</v>
          </cell>
          <cell r="K31">
            <v>3.084204908686905E-2</v>
          </cell>
          <cell r="L31">
            <v>4.9683939361381046E-2</v>
          </cell>
          <cell r="M31">
            <v>5.1927392188317656E-2</v>
          </cell>
          <cell r="N31">
            <v>5.9291994393411152E-2</v>
          </cell>
          <cell r="O31">
            <v>4.7258202973355701E-2</v>
          </cell>
          <cell r="P31">
            <v>1.9751835312876498E-2</v>
          </cell>
          <cell r="Q31">
            <v>-6.7538837455473066E-3</v>
          </cell>
          <cell r="R31">
            <v>3.2536143395218708E-2</v>
          </cell>
          <cell r="S31">
            <v>2.9336021832154779E-2</v>
          </cell>
          <cell r="T31">
            <v>2.2994247679344548E-2</v>
          </cell>
          <cell r="U31">
            <v>2.4374731690920193E-2</v>
          </cell>
          <cell r="V31">
            <v>1.5626276358797764E-2</v>
          </cell>
          <cell r="W31">
            <v>7.2888389852405755E-3</v>
          </cell>
          <cell r="X31">
            <v>8.2453948207736882E-3</v>
          </cell>
          <cell r="Y31">
            <v>1.3172194024064554E-2</v>
          </cell>
          <cell r="Z31">
            <v>1.3490529459659228E-2</v>
          </cell>
          <cell r="AA31">
            <v>4.0161844674468927E-3</v>
          </cell>
          <cell r="AB31">
            <v>-6.7841648200588245E-2</v>
          </cell>
          <cell r="AC31">
            <v>6.0026529050524191E-2</v>
          </cell>
          <cell r="AD31">
            <v>1.3444296255056498E-2</v>
          </cell>
          <cell r="AE31">
            <v>7.4406854669366584E-3</v>
          </cell>
          <cell r="AF31">
            <v>1.4134940777570604E-2</v>
          </cell>
          <cell r="AG31">
            <v>1.6627269335115491E-2</v>
          </cell>
          <cell r="AH31">
            <v>1.83816723560708E-2</v>
          </cell>
        </row>
        <row r="32">
          <cell r="D32">
            <v>8.1341339073297991E-2</v>
          </cell>
          <cell r="E32">
            <v>7.5536930330015961E-2</v>
          </cell>
          <cell r="F32">
            <v>7.6173777518020902E-2</v>
          </cell>
          <cell r="G32">
            <v>3.7925416364952724E-2</v>
          </cell>
          <cell r="H32">
            <v>6.4969041597628507E-2</v>
          </cell>
          <cell r="I32">
            <v>5.289878807730064E-2</v>
          </cell>
          <cell r="J32">
            <v>0.10398195675843791</v>
          </cell>
          <cell r="K32">
            <v>3.3392039450511168E-2</v>
          </cell>
          <cell r="L32">
            <v>1.9905924057536772E-2</v>
          </cell>
          <cell r="M32">
            <v>3.6227524898067687E-2</v>
          </cell>
          <cell r="N32">
            <v>5.1860930142553219E-2</v>
          </cell>
          <cell r="O32">
            <v>8.1597163075465051E-2</v>
          </cell>
          <cell r="P32">
            <v>9.8870305636712175E-2</v>
          </cell>
          <cell r="Q32">
            <v>6.5084963129208306E-2</v>
          </cell>
          <cell r="R32">
            <v>3.7627934978928135E-2</v>
          </cell>
          <cell r="S32">
            <v>5.5700609225413533E-2</v>
          </cell>
          <cell r="T32">
            <v>5.5509755427315399E-2</v>
          </cell>
          <cell r="U32">
            <v>5.792762301483978E-2</v>
          </cell>
          <cell r="V32">
            <v>5.6601451950289094E-2</v>
          </cell>
          <cell r="W32">
            <v>5.1706067311051651E-2</v>
          </cell>
          <cell r="X32">
            <v>6.2894474587531723E-2</v>
          </cell>
          <cell r="Y32">
            <v>4.7088238358162338E-2</v>
          </cell>
          <cell r="Z32">
            <v>4.6463038503631759E-2</v>
          </cell>
          <cell r="AA32">
            <v>4.1928123217341406E-2</v>
          </cell>
          <cell r="AB32">
            <v>2.9290993703805279E-2</v>
          </cell>
          <cell r="AC32">
            <v>5.2304964539006127E-2</v>
          </cell>
          <cell r="AD32">
            <v>7.1693344566133188E-2</v>
          </cell>
          <cell r="AE32">
            <v>5.48661062184852E-2</v>
          </cell>
          <cell r="AF32">
            <v>4.6696482384843474E-2</v>
          </cell>
          <cell r="AG32">
            <v>4.6614986709473394E-2</v>
          </cell>
          <cell r="AH32">
            <v>4.5282659692154503E-2</v>
          </cell>
        </row>
        <row r="33">
          <cell r="D33">
            <v>7.9232596379103848E-2</v>
          </cell>
          <cell r="E33">
            <v>8.1410255563135969E-2</v>
          </cell>
          <cell r="F33">
            <v>7.7983337019263077E-2</v>
          </cell>
          <cell r="G33">
            <v>7.2504634251845168E-2</v>
          </cell>
          <cell r="H33">
            <v>9.5408485179234725E-2</v>
          </cell>
          <cell r="I33">
            <v>7.8766290457436439E-2</v>
          </cell>
          <cell r="J33">
            <v>0.12246381395009887</v>
          </cell>
          <cell r="K33">
            <v>5.5822310365515326E-2</v>
          </cell>
          <cell r="L33">
            <v>5.6714359330824804E-2</v>
          </cell>
          <cell r="M33">
            <v>5.9925490419305838E-2</v>
          </cell>
          <cell r="N33">
            <v>6.9094648984021401E-2</v>
          </cell>
          <cell r="O33">
            <v>7.7259507345176726E-2</v>
          </cell>
          <cell r="P33">
            <v>8.1937770163138968E-2</v>
          </cell>
          <cell r="Q33">
            <v>7.6821667717563269E-2</v>
          </cell>
          <cell r="R33">
            <v>6.3976790574011844E-2</v>
          </cell>
          <cell r="S33">
            <v>5.4806163508066108E-2</v>
          </cell>
          <cell r="T33">
            <v>4.7420633958030534E-2</v>
          </cell>
          <cell r="U33">
            <v>5.9951580804300519E-2</v>
          </cell>
          <cell r="V33">
            <v>4.8345026561086524E-2</v>
          </cell>
          <cell r="W33">
            <v>6.3231326401410159E-2</v>
          </cell>
          <cell r="X33">
            <v>6.5077396636051832E-2</v>
          </cell>
          <cell r="Y33">
            <v>4.9760473653163606E-2</v>
          </cell>
          <cell r="Z33">
            <v>4.1804825828252401E-2</v>
          </cell>
          <cell r="AA33">
            <v>4.8720664434456662E-2</v>
          </cell>
          <cell r="AB33">
            <v>5.4622515150120066E-2</v>
          </cell>
          <cell r="AC33">
            <v>6.0292582832096153E-2</v>
          </cell>
          <cell r="AD33">
            <v>5.0795241552322068E-2</v>
          </cell>
          <cell r="AE33">
            <v>4.093414674092144E-2</v>
          </cell>
          <cell r="AF33">
            <v>4.2472250673499801E-2</v>
          </cell>
          <cell r="AG33">
            <v>4.4575920858606732E-2</v>
          </cell>
          <cell r="AH33">
            <v>4.5040288297128805E-2</v>
          </cell>
        </row>
        <row r="34">
          <cell r="D34">
            <v>720876000</v>
          </cell>
          <cell r="E34">
            <v>795702000.00000024</v>
          </cell>
          <cell r="F34">
            <v>862254000.00000036</v>
          </cell>
          <cell r="G34">
            <v>952614000.00000012</v>
          </cell>
          <cell r="H34">
            <v>1087628000.0000002</v>
          </cell>
          <cell r="I34">
            <v>1204513000</v>
          </cell>
          <cell r="J34">
            <v>1400934000</v>
          </cell>
          <cell r="K34">
            <v>1524757000.0000002</v>
          </cell>
          <cell r="L34">
            <v>1691285000.0000002</v>
          </cell>
          <cell r="M34">
            <v>1885723000.0000002</v>
          </cell>
          <cell r="N34">
            <v>2135550000.0000005</v>
          </cell>
          <cell r="O34">
            <v>2409261000.000001</v>
          </cell>
          <cell r="P34">
            <v>2658157000.000001</v>
          </cell>
          <cell r="Q34">
            <v>2843029000.000001</v>
          </cell>
          <cell r="R34">
            <v>3123336000.0000005</v>
          </cell>
          <cell r="S34">
            <v>3391162000.000001</v>
          </cell>
          <cell r="T34">
            <v>3633648000.0000005</v>
          </cell>
          <cell r="U34">
            <v>3945370000.000001</v>
          </cell>
          <cell r="V34">
            <v>4200740999.9999995</v>
          </cell>
          <cell r="W34">
            <v>4498914000</v>
          </cell>
          <cell r="X34">
            <v>4831200999.999999</v>
          </cell>
          <cell r="Y34">
            <v>5138407999.999999</v>
          </cell>
          <cell r="Z34">
            <v>5425435999.999999</v>
          </cell>
          <cell r="AA34">
            <v>5712617999.9999981</v>
          </cell>
          <cell r="AB34">
            <v>5615932999.9999981</v>
          </cell>
          <cell r="AC34">
            <v>6311961999.9999971</v>
          </cell>
          <cell r="AD34">
            <v>6721749999.9999971</v>
          </cell>
          <cell r="AE34">
            <v>7048960826.309145</v>
          </cell>
          <cell r="AF34">
            <v>7452214493.8478508</v>
          </cell>
          <cell r="AG34">
            <v>7913837196.2313042</v>
          </cell>
          <cell r="AH34">
            <v>8422300258.5363865</v>
          </cell>
        </row>
        <row r="35">
          <cell r="D35"/>
          <cell r="E35">
            <v>0.10379871156759313</v>
          </cell>
          <cell r="F35">
            <v>8.3639352420881385E-2</v>
          </cell>
          <cell r="G35">
            <v>0.10479510677828086</v>
          </cell>
          <cell r="H35">
            <v>0.14173001866443302</v>
          </cell>
          <cell r="I35">
            <v>0.10746781068527089</v>
          </cell>
          <cell r="J35">
            <v>0.16307088424948502</v>
          </cell>
          <cell r="K35">
            <v>8.8386033888820048E-2</v>
          </cell>
          <cell r="L35">
            <v>0.10921609148211808</v>
          </cell>
          <cell r="M35">
            <v>0.11496465705070413</v>
          </cell>
          <cell r="N35">
            <v>0.13248340291760785</v>
          </cell>
          <cell r="O35">
            <v>0.12816885579827231</v>
          </cell>
          <cell r="P35">
            <v>0.10330802681818207</v>
          </cell>
          <cell r="Q35">
            <v>6.9548939359112216E-2</v>
          </cell>
          <cell r="R35">
            <v>9.8594492001312428E-2</v>
          </cell>
          <cell r="S35">
            <v>8.5749980149430138E-2</v>
          </cell>
          <cell r="T35">
            <v>7.1505283439717626E-2</v>
          </cell>
          <cell r="U35">
            <v>8.5787616191772109E-2</v>
          </cell>
          <cell r="V35">
            <v>6.4726755665501123E-2</v>
          </cell>
          <cell r="W35">
            <v>7.098104834361374E-2</v>
          </cell>
          <cell r="X35">
            <v>7.38593802859977E-2</v>
          </cell>
          <cell r="Y35">
            <v>6.3588122290916926E-2</v>
          </cell>
          <cell r="Z35">
            <v>5.5859324522303355E-2</v>
          </cell>
          <cell r="AA35">
            <v>5.2932520077648926E-2</v>
          </cell>
          <cell r="AB35">
            <v>-1.6924814507113917E-2</v>
          </cell>
          <cell r="AC35">
            <v>0.12393826635752236</v>
          </cell>
          <cell r="AD35">
            <v>6.4922444083155062E-2</v>
          </cell>
          <cell r="AE35">
            <v>4.8679410318614558E-2</v>
          </cell>
          <cell r="AF35">
            <v>5.7207534199030352E-2</v>
          </cell>
          <cell r="AG35">
            <v>6.1944366035699083E-2</v>
          </cell>
          <cell r="AH35">
            <v>6.42498764755004E-2</v>
          </cell>
        </row>
        <row r="37">
          <cell r="D37">
            <v>25.600827814569531</v>
          </cell>
          <cell r="E37">
            <v>27.534635761589403</v>
          </cell>
          <cell r="F37">
            <v>29.632052980132457</v>
          </cell>
          <cell r="G37">
            <v>30.75586092715232</v>
          </cell>
          <cell r="H37">
            <v>32.754039735099354</v>
          </cell>
          <cell r="I37">
            <v>34.486688741721856</v>
          </cell>
          <cell r="J37">
            <v>38.072682119205282</v>
          </cell>
          <cell r="K37">
            <v>39.344006622516559</v>
          </cell>
          <cell r="L37">
            <v>40.127185430463598</v>
          </cell>
          <cell r="M37">
            <v>41.580894039735099</v>
          </cell>
          <cell r="N37">
            <v>43.737317880794706</v>
          </cell>
          <cell r="O37">
            <v>47.306158940397367</v>
          </cell>
          <cell r="P37">
            <v>51.983333333333341</v>
          </cell>
          <cell r="Q37">
            <v>55.366666666666688</v>
          </cell>
          <cell r="R37">
            <v>57.45000000000001</v>
          </cell>
          <cell r="S37">
            <v>60.65000000000002</v>
          </cell>
          <cell r="T37">
            <v>64.016666666666694</v>
          </cell>
          <cell r="U37">
            <v>67.725000000000023</v>
          </cell>
          <cell r="V37">
            <v>71.558333333333351</v>
          </cell>
          <cell r="W37">
            <v>75.258333333333354</v>
          </cell>
          <cell r="X37">
            <v>79.991666666666674</v>
          </cell>
          <cell r="Y37">
            <v>83.75833333333334</v>
          </cell>
          <cell r="Z37">
            <v>87.650000000000034</v>
          </cell>
          <cell r="AA37">
            <v>91.325000000000003</v>
          </cell>
          <cell r="AB37">
            <v>94.000000000000014</v>
          </cell>
          <cell r="AC37">
            <v>98.916666666666586</v>
          </cell>
          <cell r="AD37">
            <v>106.00833333333325</v>
          </cell>
          <cell r="AE37">
            <v>111.82459781004451</v>
          </cell>
          <cell r="AF37">
            <v>117.04641317187345</v>
          </cell>
          <cell r="AG37">
            <v>122.50253016627187</v>
          </cell>
          <cell r="AH37">
            <v>128.04977055121904</v>
          </cell>
        </row>
        <row r="38">
          <cell r="D38">
            <v>27.846457348383563</v>
          </cell>
          <cell r="E38">
            <v>30.113444557643433</v>
          </cell>
          <cell r="F38">
            <v>32.461791453393033</v>
          </cell>
          <cell r="G38">
            <v>34.81542176988097</v>
          </cell>
          <cell r="H38">
            <v>38.137108421821466</v>
          </cell>
          <cell r="I38">
            <v>41.141026980981401</v>
          </cell>
          <cell r="J38">
            <v>46.179314054896302</v>
          </cell>
          <cell r="K38">
            <v>48.75715005653533</v>
          </cell>
          <cell r="L38">
            <v>51.522380584788621</v>
          </cell>
          <cell r="M38">
            <v>54.609884508902198</v>
          </cell>
          <cell r="N38">
            <v>58.383135310102745</v>
          </cell>
          <cell r="O38">
            <v>62.893787581428072</v>
          </cell>
          <cell r="P38">
            <v>68.04716429296441</v>
          </cell>
          <cell r="Q38">
            <v>73.274660937400952</v>
          </cell>
          <cell r="R38">
            <v>77.962538574574779</v>
          </cell>
          <cell r="S38">
            <v>82.235366211196833</v>
          </cell>
          <cell r="T38">
            <v>86.135019410702597</v>
          </cell>
          <cell r="U38">
            <v>91.298949986983331</v>
          </cell>
          <cell r="V38">
            <v>95.712800149103344</v>
          </cell>
          <cell r="W38">
            <v>101.76484745612424</v>
          </cell>
          <cell r="X38">
            <v>108.38743879763375</v>
          </cell>
          <cell r="Y38">
            <v>113.78084909025729</v>
          </cell>
          <cell r="Z38">
            <v>118.53743766906616</v>
          </cell>
          <cell r="AA38">
            <v>124.31266039266106</v>
          </cell>
          <cell r="AB38">
            <v>131.10293056831091</v>
          </cell>
          <cell r="AC38">
            <v>139.00746486913135</v>
          </cell>
          <cell r="AD38">
            <v>146.0683826247348</v>
          </cell>
          <cell r="AE38">
            <v>152.04756723330476</v>
          </cell>
          <cell r="AF38">
            <v>158.5053696231335</v>
          </cell>
          <cell r="AG38">
            <v>165.57089243511851</v>
          </cell>
          <cell r="AH38">
            <v>173.02825316400916</v>
          </cell>
        </row>
      </sheetData>
      <sheetData sheetId="12"/>
      <sheetData sheetId="13">
        <row r="13">
          <cell r="C13">
            <v>-550647.05255975889</v>
          </cell>
        </row>
      </sheetData>
      <sheetData sheetId="14"/>
      <sheetData sheetId="15"/>
      <sheetData sheetId="16">
        <row r="1">
          <cell r="A1" t="str">
            <v>Macroeconomic forecast</v>
          </cell>
        </row>
      </sheetData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85" zoomScaleNormal="85" workbookViewId="0">
      <selection activeCell="H21" sqref="H21"/>
    </sheetView>
  </sheetViews>
  <sheetFormatPr defaultColWidth="9.140625" defaultRowHeight="14.4" x14ac:dyDescent="0.3"/>
  <cols>
    <col min="1" max="1" width="24.7109375" style="1" customWidth="1"/>
    <col min="2" max="31" width="15.140625" style="1" customWidth="1"/>
    <col min="32" max="32" width="14.28515625" style="1" customWidth="1"/>
    <col min="33" max="16384" width="9.140625" style="1"/>
  </cols>
  <sheetData>
    <row r="1" spans="1:32" x14ac:dyDescent="0.3">
      <c r="A1" s="3" t="s">
        <v>24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33</v>
      </c>
      <c r="AA1" s="2" t="s">
        <v>36</v>
      </c>
      <c r="AB1" s="2" t="s">
        <v>38</v>
      </c>
      <c r="AC1" s="2" t="s">
        <v>40</v>
      </c>
      <c r="AD1" s="2" t="s">
        <v>43</v>
      </c>
      <c r="AE1" s="2" t="s">
        <v>44</v>
      </c>
      <c r="AF1" s="2" t="s">
        <v>56</v>
      </c>
    </row>
    <row r="2" spans="1:32" x14ac:dyDescent="0.3">
      <c r="A2" s="1" t="s">
        <v>55</v>
      </c>
      <c r="B2" s="5">
        <f>[15]Outcomes!D34/1000</f>
        <v>720876</v>
      </c>
      <c r="C2" s="5">
        <f>[15]Outcomes!E34/1000</f>
        <v>795702.00000000023</v>
      </c>
      <c r="D2" s="5">
        <f>[15]Outcomes!F34/1000</f>
        <v>862254.00000000035</v>
      </c>
      <c r="E2" s="5">
        <f>[15]Outcomes!G34/1000</f>
        <v>952614.00000000012</v>
      </c>
      <c r="F2" s="5">
        <f>[15]Outcomes!H34/1000</f>
        <v>1087628.0000000002</v>
      </c>
      <c r="G2" s="5">
        <f>[15]Outcomes!I34/1000</f>
        <v>1204513</v>
      </c>
      <c r="H2" s="5">
        <f>[15]Outcomes!J34/1000</f>
        <v>1400934</v>
      </c>
      <c r="I2" s="5">
        <f>[15]Outcomes!K34/1000</f>
        <v>1524757.0000000002</v>
      </c>
      <c r="J2" s="5">
        <f>[15]Outcomes!L34/1000</f>
        <v>1691285.0000000002</v>
      </c>
      <c r="K2" s="5">
        <f>[15]Outcomes!M34/1000</f>
        <v>1885723.0000000002</v>
      </c>
      <c r="L2" s="5">
        <f>[15]Outcomes!N34/1000</f>
        <v>2135550.0000000005</v>
      </c>
      <c r="M2" s="5">
        <f>[15]Outcomes!O34/1000</f>
        <v>2409261.0000000009</v>
      </c>
      <c r="N2" s="5">
        <f>[15]Outcomes!P34/1000</f>
        <v>2658157.0000000009</v>
      </c>
      <c r="O2" s="5">
        <f>[15]Outcomes!Q34/1000</f>
        <v>2843029.0000000009</v>
      </c>
      <c r="P2" s="5">
        <f>[15]Outcomes!R34/1000</f>
        <v>3123336.0000000005</v>
      </c>
      <c r="Q2" s="5">
        <f>[15]Outcomes!S34/1000</f>
        <v>3391162.0000000009</v>
      </c>
      <c r="R2" s="5">
        <f>[15]Outcomes!T34/1000</f>
        <v>3633648.0000000005</v>
      </c>
      <c r="S2" s="5">
        <f>[15]Outcomes!U34/1000</f>
        <v>3945370.0000000009</v>
      </c>
      <c r="T2" s="5">
        <f>[15]Outcomes!V34/1000</f>
        <v>4200740.9999999991</v>
      </c>
      <c r="U2" s="5">
        <f>[15]Outcomes!W34/1000</f>
        <v>4498914</v>
      </c>
      <c r="V2" s="5">
        <f>[15]Outcomes!X34/1000</f>
        <v>4831200.9999999991</v>
      </c>
      <c r="W2" s="5">
        <f>[15]Outcomes!Y34/1000</f>
        <v>5138407.9999999991</v>
      </c>
      <c r="X2" s="5">
        <f>[15]Outcomes!Z34/1000</f>
        <v>5425435.9999999991</v>
      </c>
      <c r="Y2" s="5">
        <f>[15]Outcomes!AA34/1000</f>
        <v>5712617.9999999981</v>
      </c>
      <c r="Z2" s="5">
        <f>[15]Outcomes!AB34/1000</f>
        <v>5615932.9999999981</v>
      </c>
      <c r="AA2" s="5">
        <f>[15]Outcomes!AC34/1000</f>
        <v>6311961.9999999972</v>
      </c>
      <c r="AB2" s="5">
        <f>[15]Outcomes!AD34/1000</f>
        <v>6721749.9999999972</v>
      </c>
      <c r="AC2" s="5">
        <f>[15]Outcomes!AE34/1000</f>
        <v>7048960.8263091454</v>
      </c>
      <c r="AD2" s="5">
        <f>[15]Outcomes!AF34/1000</f>
        <v>7452214.4938478507</v>
      </c>
      <c r="AE2" s="5">
        <f>[15]Outcomes!AG34/1000</f>
        <v>7913837.1962313037</v>
      </c>
      <c r="AF2" s="5">
        <f>[15]Outcomes!AH34/1000</f>
        <v>8422300.2585363872</v>
      </c>
    </row>
    <row r="3" spans="1:32" x14ac:dyDescent="0.3">
      <c r="A3" s="1" t="s">
        <v>42</v>
      </c>
      <c r="B3" s="5">
        <f>[1]Outcomes!D34/1000</f>
        <v>720876</v>
      </c>
      <c r="C3" s="5">
        <f>[1]Outcomes!E34/1000</f>
        <v>795702.00000000023</v>
      </c>
      <c r="D3" s="5">
        <f>[1]Outcomes!F34/1000</f>
        <v>862254.00000000035</v>
      </c>
      <c r="E3" s="5">
        <f>[1]Outcomes!G34/1000</f>
        <v>952614.00000000012</v>
      </c>
      <c r="F3" s="5">
        <f>[1]Outcomes!H34/1000</f>
        <v>1087628.0000000002</v>
      </c>
      <c r="G3" s="5">
        <f>[1]Outcomes!I34/1000</f>
        <v>1204513</v>
      </c>
      <c r="H3" s="5">
        <f>[1]Outcomes!J34/1000</f>
        <v>1400934</v>
      </c>
      <c r="I3" s="5">
        <f>[1]Outcomes!K34/1000</f>
        <v>1524757.0000000002</v>
      </c>
      <c r="J3" s="5">
        <f>[1]Outcomes!L34/1000</f>
        <v>1691285.0000000002</v>
      </c>
      <c r="K3" s="5">
        <f>[1]Outcomes!M34/1000</f>
        <v>1885723.0000000002</v>
      </c>
      <c r="L3" s="5">
        <f>[1]Outcomes!N34/1000</f>
        <v>2135550.0000000005</v>
      </c>
      <c r="M3" s="5">
        <f>[1]Outcomes!O34/1000</f>
        <v>2409261.0000000009</v>
      </c>
      <c r="N3" s="5">
        <f>[1]Outcomes!P34/1000</f>
        <v>2658157.0000000009</v>
      </c>
      <c r="O3" s="5">
        <f>[1]Outcomes!Q34/1000</f>
        <v>2843029.0000000009</v>
      </c>
      <c r="P3" s="5">
        <f>[1]Outcomes!R34/1000</f>
        <v>3123336.0000000005</v>
      </c>
      <c r="Q3" s="5">
        <f>[1]Outcomes!S34/1000</f>
        <v>3391162.0000000009</v>
      </c>
      <c r="R3" s="5">
        <f>[1]Outcomes!T34/1000</f>
        <v>3633648.0000000005</v>
      </c>
      <c r="S3" s="5">
        <f>[1]Outcomes!U34/1000</f>
        <v>3945370.0000000009</v>
      </c>
      <c r="T3" s="5">
        <f>[1]Outcomes!V34/1000</f>
        <v>4200740.9999999991</v>
      </c>
      <c r="U3" s="5">
        <f>[1]Outcomes!W34/1000</f>
        <v>4498914</v>
      </c>
      <c r="V3" s="5">
        <f>[1]Outcomes!X34/1000</f>
        <v>4831200.9999999991</v>
      </c>
      <c r="W3" s="5">
        <f>[1]Outcomes!Y34/1000</f>
        <v>5135257.9999999991</v>
      </c>
      <c r="X3" s="5">
        <f>[1]Outcomes!Z34/1000</f>
        <v>5413620.9999999981</v>
      </c>
      <c r="Y3" s="5">
        <f>[1]Outcomes!AA34/1000</f>
        <v>5699235.9999999981</v>
      </c>
      <c r="Z3" s="5">
        <f>[1]Outcomes!AB34/1000</f>
        <v>5606650.9999999981</v>
      </c>
      <c r="AA3" s="5">
        <f>[1]Outcomes!AC34/1000</f>
        <v>6287620.9999999991</v>
      </c>
      <c r="AB3" s="5">
        <f>[1]Outcomes!AD34/1000</f>
        <v>6651265.5147284027</v>
      </c>
      <c r="AC3" s="5">
        <f>[1]Outcomes!AE34/1000</f>
        <v>7005733.5249086032</v>
      </c>
      <c r="AD3" s="5">
        <f>[1]Outcomes!AF34/1000</f>
        <v>7452382.3015006464</v>
      </c>
      <c r="AE3" s="5">
        <f>[1]Outcomes!AG34/1000</f>
        <v>7938536.0494665438</v>
      </c>
    </row>
    <row r="4" spans="1:32" x14ac:dyDescent="0.3">
      <c r="A4" s="1" t="s">
        <v>41</v>
      </c>
      <c r="B4" s="5">
        <f>[2]Outcomes!D34/1000</f>
        <v>720876</v>
      </c>
      <c r="C4" s="5">
        <f>[2]Outcomes!E34/1000</f>
        <v>795700.99999999988</v>
      </c>
      <c r="D4" s="5">
        <f>[2]Outcomes!F34/1000</f>
        <v>862254</v>
      </c>
      <c r="E4" s="5">
        <f>[2]Outcomes!G34/1000</f>
        <v>952613.99999999977</v>
      </c>
      <c r="F4" s="5">
        <f>[2]Outcomes!H34/1000</f>
        <v>1087628</v>
      </c>
      <c r="G4" s="5">
        <f>[2]Outcomes!I34/1000</f>
        <v>1204512.9999999998</v>
      </c>
      <c r="H4" s="5">
        <f>[2]Outcomes!J34/1000</f>
        <v>1400933.9999999995</v>
      </c>
      <c r="I4" s="5">
        <f>[2]Outcomes!K34/1000</f>
        <v>1524756.9999999998</v>
      </c>
      <c r="J4" s="5">
        <f>[2]Outcomes!L34/1000</f>
        <v>1691284.9999999998</v>
      </c>
      <c r="K4" s="5">
        <f>[2]Outcomes!M34/1000</f>
        <v>1885722.9999999998</v>
      </c>
      <c r="L4" s="5">
        <f>[2]Outcomes!N34/1000</f>
        <v>2135549.9999999995</v>
      </c>
      <c r="M4" s="5">
        <f>[2]Outcomes!O34/1000</f>
        <v>2409261</v>
      </c>
      <c r="N4" s="5">
        <f>[2]Outcomes!P34/1000</f>
        <v>2658157</v>
      </c>
      <c r="O4" s="5">
        <f>[2]Outcomes!Q34/1000</f>
        <v>2843029</v>
      </c>
      <c r="P4" s="5">
        <f>[2]Outcomes!R34/1000</f>
        <v>3123335.9999999995</v>
      </c>
      <c r="Q4" s="5">
        <f>[2]Outcomes!S34/1000</f>
        <v>3391162</v>
      </c>
      <c r="R4" s="5">
        <f>[2]Outcomes!T34/1000</f>
        <v>3633647.9999999995</v>
      </c>
      <c r="S4" s="5">
        <f>[2]Outcomes!U34/1000</f>
        <v>3945370</v>
      </c>
      <c r="T4" s="5">
        <f>[2]Outcomes!V34/1000</f>
        <v>4200740.9999999981</v>
      </c>
      <c r="U4" s="5">
        <f>[2]Outcomes!W34/1000</f>
        <v>4498913</v>
      </c>
      <c r="V4" s="5">
        <f>[2]Outcomes!X34/1000</f>
        <v>4831200.9999999991</v>
      </c>
      <c r="W4" s="5">
        <f>[2]Outcomes!Y34/1000</f>
        <v>5136828.9999999981</v>
      </c>
      <c r="X4" s="5">
        <f>[2]Outcomes!Z34/1000</f>
        <v>5418317</v>
      </c>
      <c r="Y4" s="5">
        <f>[2]Outcomes!AA34/1000</f>
        <v>5686659.9999999991</v>
      </c>
      <c r="Z4" s="5">
        <f>[2]Outcomes!AB34/1000</f>
        <v>5566176.9999999991</v>
      </c>
      <c r="AA4" s="5">
        <f>[2]Outcomes!AC34/1000</f>
        <v>6251494.3545294376</v>
      </c>
      <c r="AB4" s="5">
        <f>[2]Outcomes!AD34/1000</f>
        <v>6441287.7537591588</v>
      </c>
      <c r="AC4" s="5">
        <f>[2]Outcomes!AE34/1000</f>
        <v>6805311.6066725571</v>
      </c>
      <c r="AD4" s="5">
        <f>[2]Outcomes!AF34/1000</f>
        <v>7233716.2304517031</v>
      </c>
      <c r="AE4" s="5"/>
    </row>
    <row r="5" spans="1:32" x14ac:dyDescent="0.3">
      <c r="A5" s="1" t="s">
        <v>39</v>
      </c>
      <c r="B5" s="5">
        <f>[3]Outcomes!D34/1000</f>
        <v>652066</v>
      </c>
      <c r="C5" s="5">
        <f>[3]Outcomes!E34/1000</f>
        <v>717535.00000000012</v>
      </c>
      <c r="D5" s="5">
        <f>[3]Outcomes!F34/1000</f>
        <v>776799</v>
      </c>
      <c r="E5" s="5">
        <f>[3]Outcomes!G34/1000</f>
        <v>858946</v>
      </c>
      <c r="F5" s="5">
        <f>[3]Outcomes!H34/1000</f>
        <v>976574.00000000012</v>
      </c>
      <c r="G5" s="5">
        <f>[3]Outcomes!I34/1000</f>
        <v>1079625.0000000002</v>
      </c>
      <c r="H5" s="5">
        <f>[3]Outcomes!J34/1000</f>
        <v>1251139.0000000002</v>
      </c>
      <c r="I5" s="5">
        <f>[3]Outcomes!K34/1000</f>
        <v>1357972.0000000002</v>
      </c>
      <c r="J5" s="5">
        <f>[3]Outcomes!L34/1000</f>
        <v>1510449</v>
      </c>
      <c r="K5" s="5">
        <f>[3]Outcomes!M34/1000</f>
        <v>1682271.9999999998</v>
      </c>
      <c r="L5" s="5">
        <f>[3]Outcomes!N34/1000</f>
        <v>1911150.0000000005</v>
      </c>
      <c r="M5" s="5">
        <f>[3]Outcomes!O34/1000</f>
        <v>2171015.0000000005</v>
      </c>
      <c r="N5" s="5">
        <f>[3]Outcomes!P34/1000</f>
        <v>2408662.0000000009</v>
      </c>
      <c r="O5" s="5">
        <f>[3]Outcomes!Q34/1000</f>
        <v>2551440.0000000009</v>
      </c>
      <c r="P5" s="5">
        <f>[3]Outcomes!R34/1000</f>
        <v>2825040.0000000005</v>
      </c>
      <c r="Q5" s="5">
        <f>[3]Outcomes!S34/1000</f>
        <v>3078418.0000000009</v>
      </c>
      <c r="R5" s="5">
        <f>[3]Outcomes!T34/1000</f>
        <v>3320753.0000000019</v>
      </c>
      <c r="S5" s="5">
        <f>[3]Outcomes!U34/1000</f>
        <v>3614459.0000000014</v>
      </c>
      <c r="T5" s="5">
        <f>[3]Outcomes!V34/1000</f>
        <v>3865119.0000000014</v>
      </c>
      <c r="U5" s="5">
        <f>[3]Outcomes!W34/1000</f>
        <v>4124704.0000000019</v>
      </c>
      <c r="V5" s="5">
        <f>[3]Outcomes!X34/1000</f>
        <v>4419437.0000000009</v>
      </c>
      <c r="W5" s="5">
        <f>[3]Outcomes!Y34/1000</f>
        <v>4698724</v>
      </c>
      <c r="X5" s="5">
        <f>[3]Outcomes!Z34/1000</f>
        <v>4924029.0000000009</v>
      </c>
      <c r="Y5" s="5">
        <f>[3]Outcomes!AA34/1000</f>
        <v>5148852.0000000009</v>
      </c>
      <c r="Z5" s="5">
        <f>[3]Outcomes!AB34/1000</f>
        <v>4920961.2094524466</v>
      </c>
      <c r="AA5" s="5">
        <f>[3]Outcomes!AC34/1000</f>
        <v>5352236.3429360939</v>
      </c>
      <c r="AB5" s="6">
        <f>[3]Outcomes!AD34/1000</f>
        <v>5666333.2717925999</v>
      </c>
      <c r="AC5" s="1">
        <f>[3]Outcomes!AE34/1000</f>
        <v>5997155.4740692722</v>
      </c>
    </row>
    <row r="6" spans="1:32" x14ac:dyDescent="0.3">
      <c r="A6" s="1" t="s">
        <v>37</v>
      </c>
      <c r="B6" s="5">
        <f>[4]Outcomes!D34/1000</f>
        <v>652066</v>
      </c>
      <c r="C6" s="5">
        <f>[4]Outcomes!E34/1000</f>
        <v>717535.00000000012</v>
      </c>
      <c r="D6" s="5">
        <f>[4]Outcomes!F34/1000</f>
        <v>776799</v>
      </c>
      <c r="E6" s="5">
        <f>[4]Outcomes!G34/1000</f>
        <v>858946</v>
      </c>
      <c r="F6" s="5">
        <f>[4]Outcomes!H34/1000</f>
        <v>976574.00000000012</v>
      </c>
      <c r="G6" s="5">
        <f>[4]Outcomes!I34/1000</f>
        <v>1079625.0000000002</v>
      </c>
      <c r="H6" s="5">
        <f>[4]Outcomes!J34/1000</f>
        <v>1251139.0000000002</v>
      </c>
      <c r="I6" s="5">
        <f>[4]Outcomes!K34/1000</f>
        <v>1357972.0000000002</v>
      </c>
      <c r="J6" s="5">
        <f>[4]Outcomes!L34/1000</f>
        <v>1510449</v>
      </c>
      <c r="K6" s="5">
        <f>[4]Outcomes!M34/1000</f>
        <v>1682271.9999999998</v>
      </c>
      <c r="L6" s="5">
        <f>[4]Outcomes!N34/1000</f>
        <v>1911150.0000000005</v>
      </c>
      <c r="M6" s="5">
        <f>[4]Outcomes!O34/1000</f>
        <v>2171015.0000000005</v>
      </c>
      <c r="N6" s="5">
        <f>[4]Outcomes!P34/1000</f>
        <v>2408662.0000000009</v>
      </c>
      <c r="O6" s="5">
        <f>[4]Outcomes!Q34/1000</f>
        <v>2551440.0000000009</v>
      </c>
      <c r="P6" s="5">
        <f>[4]Outcomes!R34/1000</f>
        <v>2825040.0000000005</v>
      </c>
      <c r="Q6" s="5">
        <f>[4]Outcomes!S34/1000</f>
        <v>3078418.0000000009</v>
      </c>
      <c r="R6" s="5">
        <f>[4]Outcomes!T34/1000</f>
        <v>3320753.0000000019</v>
      </c>
      <c r="S6" s="5">
        <f>[4]Outcomes!U34/1000</f>
        <v>3614459.0000000014</v>
      </c>
      <c r="T6" s="5">
        <f>[4]Outcomes!V34/1000</f>
        <v>3865119.0000000014</v>
      </c>
      <c r="U6" s="5">
        <f>[4]Outcomes!W34/1000</f>
        <v>4124704.0000000019</v>
      </c>
      <c r="V6" s="5">
        <f>[4]Outcomes!X34/1000</f>
        <v>4419437.0000000009</v>
      </c>
      <c r="W6" s="5">
        <f>[4]Outcomes!Y34/1000</f>
        <v>4698724.0000000019</v>
      </c>
      <c r="X6" s="5">
        <f>[4]Outcomes!Z34/1000</f>
        <v>4921494.0000000019</v>
      </c>
      <c r="Y6" s="5">
        <f>[4]Outcomes!AA34/1000</f>
        <v>5157347.3935275506</v>
      </c>
      <c r="Z6" s="5">
        <f>[4]Outcomes!AB34/1000</f>
        <v>5428211.8250363152</v>
      </c>
      <c r="AA6" s="5">
        <f>[4]Outcomes!AC34/1000</f>
        <v>5758993.4138085144</v>
      </c>
      <c r="AB6" s="6">
        <f>[4]Outcomes!AD34/1000</f>
        <v>6126301.8828559062</v>
      </c>
    </row>
    <row r="7" spans="1:32" x14ac:dyDescent="0.3">
      <c r="A7" s="1" t="s">
        <v>35</v>
      </c>
      <c r="B7" s="4">
        <f>[5]Outcomes!D34/1000</f>
        <v>652066</v>
      </c>
      <c r="C7" s="4">
        <f>[5]Outcomes!E34/1000</f>
        <v>717535.00000000012</v>
      </c>
      <c r="D7" s="4">
        <f>[5]Outcomes!F34/1000</f>
        <v>776799</v>
      </c>
      <c r="E7" s="4">
        <f>[5]Outcomes!G34/1000</f>
        <v>858946</v>
      </c>
      <c r="F7" s="4">
        <f>[5]Outcomes!H34/1000</f>
        <v>976574.00000000012</v>
      </c>
      <c r="G7" s="4">
        <f>[5]Outcomes!I34/1000</f>
        <v>1079625.0000000002</v>
      </c>
      <c r="H7" s="4">
        <f>[5]Outcomes!J34/1000</f>
        <v>1251139.0000000002</v>
      </c>
      <c r="I7" s="4">
        <f>[5]Outcomes!K34/1000</f>
        <v>1357972.0000000002</v>
      </c>
      <c r="J7" s="4">
        <f>[5]Outcomes!L34/1000</f>
        <v>1510449</v>
      </c>
      <c r="K7" s="4">
        <f>[5]Outcomes!M34/1000</f>
        <v>1682271.9999999998</v>
      </c>
      <c r="L7" s="4">
        <f>[5]Outcomes!N34/1000</f>
        <v>1911150.0000000005</v>
      </c>
      <c r="M7" s="4">
        <f>[5]Outcomes!O34/1000</f>
        <v>2171015.0000000005</v>
      </c>
      <c r="N7" s="4">
        <f>[5]Outcomes!P34/1000</f>
        <v>2408662.0000000009</v>
      </c>
      <c r="O7" s="4">
        <f>[5]Outcomes!Q34/1000</f>
        <v>2551440.0000000009</v>
      </c>
      <c r="P7" s="4">
        <f>[5]Outcomes!R34/1000</f>
        <v>2825040.0000000005</v>
      </c>
      <c r="Q7" s="4">
        <f>[5]Outcomes!S34/1000</f>
        <v>3078418.0000000009</v>
      </c>
      <c r="R7" s="4">
        <f>[5]Outcomes!T34/1000</f>
        <v>3320753.0000000019</v>
      </c>
      <c r="S7" s="4">
        <f>[5]Outcomes!U34/1000</f>
        <v>3614459.0000000014</v>
      </c>
      <c r="T7" s="4">
        <f>[5]Outcomes!V34/1000</f>
        <v>3865925.0000000009</v>
      </c>
      <c r="U7" s="4">
        <f>[5]Outcomes!W34/1000</f>
        <v>4126999.0000000014</v>
      </c>
      <c r="V7" s="4">
        <f>[5]Outcomes!X34/1000</f>
        <v>4412749.0000000009</v>
      </c>
      <c r="W7" s="4">
        <f>[5]Outcomes!Y34/1000</f>
        <v>4720955.0000000019</v>
      </c>
      <c r="X7" s="4">
        <f>[5]Outcomes!Z34/1000</f>
        <v>5059106.2546741301</v>
      </c>
      <c r="Y7" s="4">
        <f>[5]Outcomes!AA34/1000</f>
        <v>5413824.5006324165</v>
      </c>
      <c r="Z7" s="4">
        <f>[5]Outcomes!AB34/1000</f>
        <v>5812415.1160443388</v>
      </c>
      <c r="AA7" s="4">
        <f>[5]Outcomes!AC34/1000</f>
        <v>6249069.5038559455</v>
      </c>
    </row>
    <row r="8" spans="1:32" x14ac:dyDescent="0.3">
      <c r="A8" s="1" t="s">
        <v>34</v>
      </c>
      <c r="B8" s="1">
        <f>[6]Outcomes!D34/1000</f>
        <v>652066</v>
      </c>
      <c r="C8" s="1">
        <f>[6]Outcomes!E34/1000</f>
        <v>717535.00000000012</v>
      </c>
      <c r="D8" s="1">
        <f>[6]Outcomes!F34/1000</f>
        <v>776799</v>
      </c>
      <c r="E8" s="1">
        <f>[6]Outcomes!G34/1000</f>
        <v>858946</v>
      </c>
      <c r="F8" s="1">
        <f>[6]Outcomes!H34/1000</f>
        <v>976574.00000000012</v>
      </c>
      <c r="G8" s="1">
        <f>[6]Outcomes!I34/1000</f>
        <v>1079625.0000000002</v>
      </c>
      <c r="H8" s="1">
        <f>[6]Outcomes!J34/1000</f>
        <v>1251139.0000000002</v>
      </c>
      <c r="I8" s="1">
        <f>[6]Outcomes!K34/1000</f>
        <v>1357972.0000000002</v>
      </c>
      <c r="J8" s="1">
        <f>[6]Outcomes!L34/1000</f>
        <v>1510449</v>
      </c>
      <c r="K8" s="1">
        <f>[6]Outcomes!M34/1000</f>
        <v>1682271.9999999998</v>
      </c>
      <c r="L8" s="1">
        <f>[6]Outcomes!N34/1000</f>
        <v>1911150.0000000005</v>
      </c>
      <c r="M8" s="1">
        <f>[6]Outcomes!O34/1000</f>
        <v>2171015.0000000005</v>
      </c>
      <c r="N8" s="1">
        <f>[6]Outcomes!P34/1000</f>
        <v>2408662.0000000009</v>
      </c>
      <c r="O8" s="1">
        <f>[6]Outcomes!Q34/1000</f>
        <v>2551440.0000000009</v>
      </c>
      <c r="P8" s="1">
        <f>[6]Outcomes!R34/1000</f>
        <v>2825040.0000000005</v>
      </c>
      <c r="Q8" s="1">
        <f>[6]Outcomes!S34/1000</f>
        <v>3078418.0000000009</v>
      </c>
      <c r="R8" s="1">
        <f>[6]Outcomes!T34/1000</f>
        <v>3320778.0000000014</v>
      </c>
      <c r="S8" s="1">
        <f>[6]Outcomes!U34/1000</f>
        <v>3614883.0000000019</v>
      </c>
      <c r="T8" s="1">
        <f>[6]Outcomes!V34/1000</f>
        <v>3867897.0000000023</v>
      </c>
      <c r="U8" s="1">
        <f>[6]Outcomes!W34/1000</f>
        <v>4122617.0000000019</v>
      </c>
      <c r="V8" s="1">
        <f>[6]Outcomes!X34/1000</f>
        <v>4404535.0000000028</v>
      </c>
      <c r="W8" s="1">
        <f>[6]Outcomes!Y34/1000</f>
        <v>4699381.3999878354</v>
      </c>
      <c r="X8" s="1">
        <f>[6]Outcomes!Z34/1000</f>
        <v>5025378.5410025781</v>
      </c>
      <c r="Y8" s="1">
        <f>[6]Outcomes!AA34/1000</f>
        <v>5390082.9035441214</v>
      </c>
      <c r="Z8" s="1">
        <f>[6]Outcomes!AB34/1000</f>
        <v>5808342.1532018008</v>
      </c>
    </row>
    <row r="9" spans="1:32" x14ac:dyDescent="0.3">
      <c r="A9" s="1" t="s">
        <v>25</v>
      </c>
      <c r="B9" s="1">
        <f>[7]Outcomes!D34/1000</f>
        <v>652066</v>
      </c>
      <c r="C9" s="1">
        <f>[7]Outcomes!E34/1000</f>
        <v>717535.00000000012</v>
      </c>
      <c r="D9" s="1">
        <f>[7]Outcomes!F34/1000</f>
        <v>776799</v>
      </c>
      <c r="E9" s="1">
        <f>[7]Outcomes!G34/1000</f>
        <v>858946</v>
      </c>
      <c r="F9" s="1">
        <f>[7]Outcomes!H34/1000</f>
        <v>976574.00000000012</v>
      </c>
      <c r="G9" s="1">
        <f>[7]Outcomes!I34/1000</f>
        <v>1079625.0000000002</v>
      </c>
      <c r="H9" s="1">
        <f>[7]Outcomes!J34/1000</f>
        <v>1251139.0000000002</v>
      </c>
      <c r="I9" s="1">
        <f>[7]Outcomes!K34/1000</f>
        <v>1357972.0000000002</v>
      </c>
      <c r="J9" s="1">
        <f>[7]Outcomes!L34/1000</f>
        <v>1510449</v>
      </c>
      <c r="K9" s="1">
        <f>[7]Outcomes!M34/1000</f>
        <v>1682271.9999999998</v>
      </c>
      <c r="L9" s="1">
        <f>[7]Outcomes!N34/1000</f>
        <v>1911150.0000000005</v>
      </c>
      <c r="M9" s="1">
        <f>[7]Outcomes!O34/1000</f>
        <v>2171015.0000000005</v>
      </c>
      <c r="N9" s="1">
        <f>[7]Outcomes!P34/1000</f>
        <v>2408662.0000000009</v>
      </c>
      <c r="O9" s="1">
        <f>[7]Outcomes!Q34/1000</f>
        <v>2551440.0000000009</v>
      </c>
      <c r="P9" s="1">
        <f>[7]Outcomes!R34/1000</f>
        <v>2825040.0000000005</v>
      </c>
      <c r="Q9" s="1">
        <f>[7]Outcomes!S34/1000</f>
        <v>3078418.0000000009</v>
      </c>
      <c r="R9" s="1">
        <f>[7]Outcomes!T34/1000</f>
        <v>3323240.0000000009</v>
      </c>
      <c r="S9" s="1">
        <f>[7]Outcomes!U34/1000</f>
        <v>3624308.0000000014</v>
      </c>
      <c r="T9" s="1">
        <f>[7]Outcomes!V34/1000</f>
        <v>3863080.0000000019</v>
      </c>
      <c r="U9" s="1">
        <f>[7]Outcomes!W34/1000</f>
        <v>4086812.0000000023</v>
      </c>
      <c r="V9" s="1">
        <f>[7]Outcomes!X34/1000</f>
        <v>4409810.7334606964</v>
      </c>
      <c r="W9" s="1">
        <f>[7]Outcomes!Y34/1000</f>
        <v>4741206.4218952358</v>
      </c>
      <c r="X9" s="1">
        <f>[7]Outcomes!Z34/1000</f>
        <v>5129165.1645777803</v>
      </c>
      <c r="Y9" s="1">
        <f>[7]Outcomes!AA34/1000</f>
        <v>5545542.1701545296</v>
      </c>
    </row>
    <row r="10" spans="1:32" x14ac:dyDescent="0.3">
      <c r="A10" s="1" t="s">
        <v>26</v>
      </c>
      <c r="B10" s="1">
        <f>[8]Outcomes!D34/1000</f>
        <v>652066</v>
      </c>
      <c r="C10" s="1">
        <f>[8]Outcomes!E34/1000</f>
        <v>717535.00000000012</v>
      </c>
      <c r="D10" s="1">
        <f>[8]Outcomes!F34/1000</f>
        <v>776799</v>
      </c>
      <c r="E10" s="1">
        <f>[8]Outcomes!G34/1000</f>
        <v>858946</v>
      </c>
      <c r="F10" s="1">
        <f>[8]Outcomes!H34/1000</f>
        <v>976574.00000000012</v>
      </c>
      <c r="G10" s="1">
        <f>[8]Outcomes!I34/1000</f>
        <v>1079625.0000000002</v>
      </c>
      <c r="H10" s="1">
        <f>[8]Outcomes!J34/1000</f>
        <v>1251139.0000000002</v>
      </c>
      <c r="I10" s="1">
        <f>[8]Outcomes!K34/1000</f>
        <v>1357972.0000000002</v>
      </c>
      <c r="J10" s="1">
        <f>[8]Outcomes!L34/1000</f>
        <v>1510449</v>
      </c>
      <c r="K10" s="1">
        <f>[8]Outcomes!M34/1000</f>
        <v>1682271.9999999998</v>
      </c>
      <c r="L10" s="1">
        <f>[8]Outcomes!N34/1000</f>
        <v>1911150.0000000005</v>
      </c>
      <c r="M10" s="1">
        <f>[8]Outcomes!O34/1000</f>
        <v>2171015.0000000005</v>
      </c>
      <c r="N10" s="1">
        <f>[8]Outcomes!P34/1000</f>
        <v>2408662.0000000009</v>
      </c>
      <c r="O10" s="1">
        <f>[8]Outcomes!Q34/1000</f>
        <v>2551316.0000000009</v>
      </c>
      <c r="P10" s="1">
        <f>[8]Outcomes!R34/1000</f>
        <v>2826071.0000000009</v>
      </c>
      <c r="Q10" s="1">
        <f>[8]Outcomes!S34/1000</f>
        <v>3080887.0000000014</v>
      </c>
      <c r="R10" s="1">
        <f>[8]Outcomes!T34/1000</f>
        <v>3327630.0000000019</v>
      </c>
      <c r="S10" s="1">
        <f>[8]Outcomes!U34/1000</f>
        <v>3609844.0000000023</v>
      </c>
      <c r="T10" s="1">
        <f>[8]Outcomes!V34/1000</f>
        <v>3843776.0000000019</v>
      </c>
      <c r="U10" s="1">
        <f>[8]Outcomes!W34/1000</f>
        <v>4073217.9039640664</v>
      </c>
      <c r="V10" s="1">
        <f>[8]Outcomes!X34/1000</f>
        <v>4388417.0812430456</v>
      </c>
      <c r="W10" s="1">
        <f>[8]Outcomes!Y34/1000</f>
        <v>4750724.0637766961</v>
      </c>
      <c r="X10" s="1">
        <f>[8]Outcomes!Z34/1000</f>
        <v>5161329.9422384631</v>
      </c>
      <c r="Z10" s="7"/>
    </row>
    <row r="11" spans="1:32" x14ac:dyDescent="0.3">
      <c r="A11" s="1" t="s">
        <v>27</v>
      </c>
      <c r="B11" s="1">
        <f>[9]Outcomes!D34/1000</f>
        <v>652066</v>
      </c>
      <c r="C11" s="1">
        <f>[9]Outcomes!E34/1000</f>
        <v>717535.00000000012</v>
      </c>
      <c r="D11" s="1">
        <f>[9]Outcomes!F34/1000</f>
        <v>776799</v>
      </c>
      <c r="E11" s="1">
        <f>[9]Outcomes!G34/1000</f>
        <v>858946</v>
      </c>
      <c r="F11" s="1">
        <f>[9]Outcomes!H34/1000</f>
        <v>976574.00000000012</v>
      </c>
      <c r="G11" s="1">
        <f>[9]Outcomes!I34/1000</f>
        <v>1079625.0000000002</v>
      </c>
      <c r="H11" s="1">
        <f>[9]Outcomes!J34/1000</f>
        <v>1251139.0000000002</v>
      </c>
      <c r="I11" s="1">
        <f>[9]Outcomes!K34/1000</f>
        <v>1357972.0000000002</v>
      </c>
      <c r="J11" s="1">
        <f>[9]Outcomes!L34/1000</f>
        <v>1510449</v>
      </c>
      <c r="K11" s="1">
        <f>[9]Outcomes!M34/1000</f>
        <v>1682271.9999999998</v>
      </c>
      <c r="L11" s="1">
        <f>[9]Outcomes!N34/1000</f>
        <v>1911150.0000000005</v>
      </c>
      <c r="M11" s="1">
        <f>[9]Outcomes!O34/1000</f>
        <v>2171015.0000000005</v>
      </c>
      <c r="N11" s="1">
        <f>[9]Outcomes!P34/1000</f>
        <v>2408662.0000000009</v>
      </c>
      <c r="O11" s="1">
        <f>[9]Outcomes!Q34/1000</f>
        <v>2551316.0000000009</v>
      </c>
      <c r="P11" s="1">
        <f>[9]Outcomes!R34/1000</f>
        <v>2826071.0000000009</v>
      </c>
      <c r="Q11" s="1">
        <f>[9]Outcomes!S34/1000</f>
        <v>3080887.0000000014</v>
      </c>
      <c r="R11" s="1">
        <f>[9]Outcomes!T34/1000</f>
        <v>3327630.0000000019</v>
      </c>
      <c r="S11" s="1">
        <f>[9]Outcomes!U34/1000</f>
        <v>3609844.0000000014</v>
      </c>
      <c r="T11" s="1">
        <f>[9]Outcomes!V34/1000</f>
        <v>3879920.1067908942</v>
      </c>
      <c r="U11" s="1">
        <f>[9]Outcomes!W34/1000</f>
        <v>4191752.3581528212</v>
      </c>
      <c r="V11" s="1">
        <f>[9]Outcomes!X34/1000</f>
        <v>4538780.0224910695</v>
      </c>
      <c r="W11" s="1">
        <f>[9]Outcomes!Y34/1000</f>
        <v>4926133.524276142</v>
      </c>
    </row>
    <row r="12" spans="1:32" x14ac:dyDescent="0.3">
      <c r="A12" s="1" t="s">
        <v>28</v>
      </c>
      <c r="B12" s="1">
        <f>[10]Outcomes!D34/1000</f>
        <v>635183</v>
      </c>
      <c r="C12" s="1">
        <f>[10]Outcomes!E34/1000</f>
        <v>699822.00000000023</v>
      </c>
      <c r="D12" s="1">
        <f>[10]Outcomes!F34/1000</f>
        <v>757084.00000000035</v>
      </c>
      <c r="E12" s="1">
        <f>[10]Outcomes!G34/1000</f>
        <v>837240.00000000035</v>
      </c>
      <c r="F12" s="1">
        <f>[10]Outcomes!H34/1000</f>
        <v>951682.00000000058</v>
      </c>
      <c r="G12" s="1">
        <f>[10]Outcomes!I34/1000</f>
        <v>1048562.0000000005</v>
      </c>
      <c r="H12" s="1">
        <f>[10]Outcomes!J34/1000</f>
        <v>1203145.0000000007</v>
      </c>
      <c r="I12" s="1">
        <f>[10]Outcomes!K34/1000</f>
        <v>1303907.0000000005</v>
      </c>
      <c r="J12" s="1">
        <f>[10]Outcomes!L34/1000</f>
        <v>1449020.0000000007</v>
      </c>
      <c r="K12" s="1">
        <f>[10]Outcomes!M34/1000</f>
        <v>1613812.0000000007</v>
      </c>
      <c r="L12" s="1">
        <f>[10]Outcomes!N34/1000</f>
        <v>1832763.0000000007</v>
      </c>
      <c r="M12" s="1">
        <f>[10]Outcomes!O34/1000</f>
        <v>2075414.0000000007</v>
      </c>
      <c r="N12" s="1">
        <f>[10]Outcomes!P34/1000</f>
        <v>2296571.0000000014</v>
      </c>
      <c r="O12" s="1">
        <f>[10]Outcomes!Q34/1000</f>
        <v>2456628.0000000019</v>
      </c>
      <c r="P12" s="1">
        <f>[10]Outcomes!R34/1000</f>
        <v>2749533.0000000019</v>
      </c>
      <c r="Q12" s="1">
        <f>[10]Outcomes!S34/1000</f>
        <v>2981828.0000000009</v>
      </c>
      <c r="R12" s="1">
        <f>[10]Outcomes!T34/1000</f>
        <v>3197878.0000000005</v>
      </c>
      <c r="S12" s="1">
        <f>[10]Outcomes!U34/1000</f>
        <v>3464882.5744926743</v>
      </c>
      <c r="T12" s="1">
        <f>[10]Outcomes!V34/1000</f>
        <v>3789630.324608549</v>
      </c>
      <c r="U12" s="1">
        <f>[10]Outcomes!W34/1000</f>
        <v>4150506.834376364</v>
      </c>
      <c r="V12" s="1">
        <f>[10]Outcomes!X34/1000</f>
        <v>4552867.9527860321</v>
      </c>
    </row>
    <row r="13" spans="1:32" x14ac:dyDescent="0.3">
      <c r="A13" s="1" t="s">
        <v>29</v>
      </c>
      <c r="B13" s="1">
        <f>'[11]calc. lookup tables'!B221</f>
        <v>635183</v>
      </c>
      <c r="C13" s="1">
        <f>'[11]calc. lookup tables'!C221</f>
        <v>699822.00000000012</v>
      </c>
      <c r="D13" s="1">
        <f>'[11]calc. lookup tables'!D221</f>
        <v>757084.00000000023</v>
      </c>
      <c r="E13" s="1">
        <f>'[11]calc. lookup tables'!E221</f>
        <v>837240.00000000023</v>
      </c>
      <c r="F13" s="1">
        <f>'[11]calc. lookup tables'!F221</f>
        <v>951682.00000000047</v>
      </c>
      <c r="G13" s="1">
        <f>'[11]calc. lookup tables'!G221</f>
        <v>1048562.0000000005</v>
      </c>
      <c r="H13" s="1">
        <f>'[11]calc. lookup tables'!H221</f>
        <v>1203145.0000000007</v>
      </c>
      <c r="I13" s="1">
        <f>'[11]calc. lookup tables'!I221</f>
        <v>1303907.0000000007</v>
      </c>
      <c r="J13" s="1">
        <f>'[11]calc. lookup tables'!J221</f>
        <v>1449020.0000000009</v>
      </c>
      <c r="K13" s="1">
        <f>'[11]calc. lookup tables'!K221</f>
        <v>1613812.0000000012</v>
      </c>
      <c r="L13" s="1">
        <f>'[11]calc. lookup tables'!L221</f>
        <v>1832763.0000000016</v>
      </c>
      <c r="M13" s="1">
        <f>'[11]calc. lookup tables'!M221</f>
        <v>2075414.0000000014</v>
      </c>
      <c r="N13" s="1">
        <f>'[11]calc. lookup tables'!N221</f>
        <v>2296571.0000000023</v>
      </c>
      <c r="O13" s="1">
        <f>'[11]calc. lookup tables'!O221</f>
        <v>2452538.0000000019</v>
      </c>
      <c r="P13" s="1">
        <f>'[11]calc. lookup tables'!P221</f>
        <v>2735274.0000000014</v>
      </c>
      <c r="Q13" s="1">
        <f>'[11]calc. lookup tables'!Q221</f>
        <v>2973286.0000000014</v>
      </c>
      <c r="R13" s="1">
        <f>'[11]calc. lookup tables'!R221</f>
        <v>3209141.911950001</v>
      </c>
      <c r="S13" s="1">
        <f>'[11]calc. lookup tables'!S221</f>
        <v>3520268.2203135537</v>
      </c>
      <c r="T13" s="1">
        <f>'[11]calc. lookup tables'!T221</f>
        <v>3880405.7403245117</v>
      </c>
      <c r="U13" s="1">
        <f>'[11]calc. lookup tables'!U221</f>
        <v>4270848.2570435666</v>
      </c>
    </row>
    <row r="14" spans="1:32" x14ac:dyDescent="0.3">
      <c r="A14" s="1" t="s">
        <v>30</v>
      </c>
      <c r="B14" s="1">
        <f>'[12]calc. lookup tables'!B221</f>
        <v>635183</v>
      </c>
      <c r="C14" s="1">
        <f>'[12]calc. lookup tables'!C221</f>
        <v>699822.00000000012</v>
      </c>
      <c r="D14" s="1">
        <f>'[12]calc. lookup tables'!D221</f>
        <v>757084.00000000023</v>
      </c>
      <c r="E14" s="1">
        <f>'[12]calc. lookup tables'!E221</f>
        <v>837240.00000000023</v>
      </c>
      <c r="F14" s="1">
        <f>'[12]calc. lookup tables'!F221</f>
        <v>951682.00000000047</v>
      </c>
      <c r="G14" s="1">
        <f>'[12]calc. lookup tables'!G221</f>
        <v>1048562.0000000005</v>
      </c>
      <c r="H14" s="1">
        <f>'[12]calc. lookup tables'!H221</f>
        <v>1203145.0000000007</v>
      </c>
      <c r="I14" s="1">
        <f>'[12]calc. lookup tables'!I221</f>
        <v>1303907.0000000007</v>
      </c>
      <c r="J14" s="1">
        <f>'[12]calc. lookup tables'!J221</f>
        <v>1449020.0000000009</v>
      </c>
      <c r="K14" s="1">
        <f>'[12]calc. lookup tables'!K221</f>
        <v>1613812.0000000012</v>
      </c>
      <c r="L14" s="1">
        <f>'[12]calc. lookup tables'!L221</f>
        <v>1832763.0000000016</v>
      </c>
      <c r="M14" s="1">
        <f>'[12]calc. lookup tables'!M221</f>
        <v>2075695.0000000021</v>
      </c>
      <c r="N14" s="1">
        <f>'[12]calc. lookup tables'!N221</f>
        <v>2303553.0000000023</v>
      </c>
      <c r="O14" s="1">
        <f>'[12]calc. lookup tables'!O221</f>
        <v>2440163.0000000023</v>
      </c>
      <c r="P14" s="1">
        <f>'[12]calc. lookup tables'!P221</f>
        <v>2754275.0000000033</v>
      </c>
      <c r="Q14" s="1">
        <f>'[12]calc. lookup tables'!Q221</f>
        <v>2995530.2100750031</v>
      </c>
      <c r="R14" s="1">
        <f>'[12]calc. lookup tables'!R221</f>
        <v>3301373.8445236608</v>
      </c>
      <c r="S14" s="1">
        <f>'[12]calc. lookup tables'!S221</f>
        <v>3622155.1355006471</v>
      </c>
      <c r="T14" s="1">
        <f>'[12]calc. lookup tables'!T221</f>
        <v>3997026.4590941514</v>
      </c>
    </row>
    <row r="15" spans="1:32" x14ac:dyDescent="0.3">
      <c r="A15" s="1" t="s">
        <v>31</v>
      </c>
      <c r="B15" s="1">
        <f>'[13]calc. lookup tables'!B221</f>
        <v>635183</v>
      </c>
      <c r="C15" s="1">
        <f>'[13]calc. lookup tables'!C221</f>
        <v>699822.00000000012</v>
      </c>
      <c r="D15" s="1">
        <f>'[13]calc. lookup tables'!D221</f>
        <v>757084.00000000023</v>
      </c>
      <c r="E15" s="1">
        <f>'[13]calc. lookup tables'!E221</f>
        <v>837240.00000000023</v>
      </c>
      <c r="F15" s="1">
        <f>'[13]calc. lookup tables'!F221</f>
        <v>951682.00000000047</v>
      </c>
      <c r="G15" s="1">
        <f>'[13]calc. lookup tables'!G221</f>
        <v>1048562.0000000005</v>
      </c>
      <c r="H15" s="1">
        <f>'[13]calc. lookup tables'!H221</f>
        <v>1203145.0000000007</v>
      </c>
      <c r="I15" s="1">
        <f>'[13]calc. lookup tables'!I221</f>
        <v>1303907.0000000007</v>
      </c>
      <c r="J15" s="1">
        <f>'[13]calc. lookup tables'!J221</f>
        <v>1449020.0000000009</v>
      </c>
      <c r="K15" s="1">
        <f>'[13]calc. lookup tables'!K221</f>
        <v>1613812.0000000012</v>
      </c>
      <c r="L15" s="1">
        <f>'[13]calc. lookup tables'!L221</f>
        <v>1832763.0000000012</v>
      </c>
      <c r="M15" s="1">
        <f>'[13]calc. lookup tables'!M221</f>
        <v>2078822.0000000014</v>
      </c>
      <c r="N15" s="1">
        <f>'[13]calc. lookup tables'!N221</f>
        <v>2312965.0000000014</v>
      </c>
      <c r="O15" s="1">
        <f>'[13]calc. lookup tables'!O221</f>
        <v>2442593.0000000019</v>
      </c>
      <c r="P15" s="1">
        <f>'[13]calc. lookup tables'!P221</f>
        <v>2666893.872597002</v>
      </c>
      <c r="Q15" s="1">
        <f>'[13]calc. lookup tables'!Q221</f>
        <v>2914861.6648710715</v>
      </c>
      <c r="R15" s="1">
        <f>'[13]calc. lookup tables'!R221</f>
        <v>3201299.2909546224</v>
      </c>
      <c r="S15" s="1">
        <f>'[13]calc. lookup tables'!S221</f>
        <v>3536001.5344225103</v>
      </c>
    </row>
    <row r="16" spans="1:32" x14ac:dyDescent="0.3">
      <c r="A16" s="1" t="s">
        <v>32</v>
      </c>
      <c r="B16" s="1">
        <f>'[14]calc. lookup tables'!B221</f>
        <v>635183</v>
      </c>
      <c r="C16" s="1">
        <f>'[14]calc. lookup tables'!C221</f>
        <v>699822.00000000012</v>
      </c>
      <c r="D16" s="1">
        <f>'[14]calc. lookup tables'!D221</f>
        <v>757084.00000000023</v>
      </c>
      <c r="E16" s="1">
        <f>'[14]calc. lookup tables'!E221</f>
        <v>837240.00000000023</v>
      </c>
      <c r="F16" s="1">
        <f>'[14]calc. lookup tables'!F221</f>
        <v>951682.00000000047</v>
      </c>
      <c r="G16" s="1">
        <f>'[14]calc. lookup tables'!G221</f>
        <v>1048562.0000000005</v>
      </c>
      <c r="H16" s="1">
        <f>'[14]calc. lookup tables'!H221</f>
        <v>1203145.0000000007</v>
      </c>
      <c r="I16" s="1">
        <f>'[14]calc. lookup tables'!I221</f>
        <v>1303907.0000000007</v>
      </c>
      <c r="J16" s="1">
        <f>'[14]calc. lookup tables'!J221</f>
        <v>1449020.0000000009</v>
      </c>
      <c r="K16" s="1">
        <f>'[14]calc. lookup tables'!K221</f>
        <v>1613812.0000000012</v>
      </c>
      <c r="L16" s="1">
        <f>'[14]calc. lookup tables'!L221</f>
        <v>1833191.0000000009</v>
      </c>
      <c r="M16" s="1">
        <f>'[14]calc. lookup tables'!M221</f>
        <v>2081626.0000000012</v>
      </c>
      <c r="N16" s="1">
        <f>'[14]calc. lookup tables'!N221</f>
        <v>2320117.0000000014</v>
      </c>
      <c r="O16" s="1">
        <f>'[14]calc. lookup tables'!O221</f>
        <v>2449857.9426400019</v>
      </c>
      <c r="P16" s="1">
        <f>'[14]calc. lookup tables'!P221</f>
        <v>2699887.9944078973</v>
      </c>
      <c r="Q16" s="1">
        <f>'[14]calc. lookup tables'!Q221</f>
        <v>2967560.2899494851</v>
      </c>
      <c r="R16" s="1">
        <f>'[14]calc. lookup tables'!R221</f>
        <v>3295748.7175355791</v>
      </c>
    </row>
  </sheetData>
  <sortState xmlns:xlrd2="http://schemas.microsoft.com/office/spreadsheetml/2017/richdata2" ref="A16:A21">
    <sortCondition descending="1" ref="A21"/>
  </sortState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63637-511A-4A29-B14B-EA8807CE90BE}">
  <dimension ref="A1:AF14"/>
  <sheetViews>
    <sheetView zoomScale="85" zoomScaleNormal="85" workbookViewId="0">
      <selection activeCell="C12" sqref="C12"/>
    </sheetView>
  </sheetViews>
  <sheetFormatPr defaultColWidth="9.140625" defaultRowHeight="14.4" x14ac:dyDescent="0.3"/>
  <cols>
    <col min="1" max="1" width="34.42578125" style="1" bestFit="1" customWidth="1"/>
    <col min="2" max="31" width="17.7109375" style="1" customWidth="1"/>
    <col min="32" max="32" width="15.7109375" style="1" customWidth="1"/>
    <col min="33" max="16384" width="9.140625" style="1"/>
  </cols>
  <sheetData>
    <row r="1" spans="1:32" x14ac:dyDescent="0.3">
      <c r="A1" s="3" t="s">
        <v>51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33</v>
      </c>
      <c r="AA1" s="2" t="s">
        <v>36</v>
      </c>
      <c r="AB1" s="2" t="s">
        <v>38</v>
      </c>
      <c r="AC1" s="2" t="s">
        <v>40</v>
      </c>
      <c r="AD1" s="2" t="s">
        <v>43</v>
      </c>
      <c r="AE1" s="2" t="s">
        <v>44</v>
      </c>
      <c r="AF1" s="2" t="s">
        <v>56</v>
      </c>
    </row>
    <row r="2" spans="1:32" x14ac:dyDescent="0.3">
      <c r="A2" s="9" t="s">
        <v>45</v>
      </c>
      <c r="B2" s="8">
        <f>[15]Outcomes!D31</f>
        <v>4.0952878414834082E-2</v>
      </c>
      <c r="C2" s="8">
        <f>[15]Outcomes!E31</f>
        <v>2.0703018016782648E-2</v>
      </c>
      <c r="D2" s="8">
        <f>[15]Outcomes!F31</f>
        <v>5.2468486361372246E-3</v>
      </c>
      <c r="E2" s="8">
        <f>[15]Outcomes!G31</f>
        <v>3.0107536597229423E-2</v>
      </c>
      <c r="F2" s="8">
        <f>[15]Outcomes!H31</f>
        <v>4.2286995319028353E-2</v>
      </c>
      <c r="G2" s="8">
        <f>[15]Outcomes!I31</f>
        <v>2.6605874211794278E-2</v>
      </c>
      <c r="H2" s="8">
        <f>[15]Outcomes!J31</f>
        <v>3.6176729970906152E-2</v>
      </c>
      <c r="I2" s="8">
        <f>[15]Outcomes!K31</f>
        <v>3.084204908686905E-2</v>
      </c>
      <c r="J2" s="8">
        <f>[15]Outcomes!L31</f>
        <v>4.9683939361381046E-2</v>
      </c>
      <c r="K2" s="8">
        <f>[15]Outcomes!M31</f>
        <v>5.1927392188317656E-2</v>
      </c>
      <c r="L2" s="8">
        <f>[15]Outcomes!N31</f>
        <v>5.9291994393411152E-2</v>
      </c>
      <c r="M2" s="8">
        <f>[15]Outcomes!O31</f>
        <v>4.7258202973355701E-2</v>
      </c>
      <c r="N2" s="8">
        <f>[15]Outcomes!P31</f>
        <v>1.9751835312876498E-2</v>
      </c>
      <c r="O2" s="8">
        <f>[15]Outcomes!Q31</f>
        <v>-6.7538837455473066E-3</v>
      </c>
      <c r="P2" s="8">
        <f>[15]Outcomes!R31</f>
        <v>3.2536143395218708E-2</v>
      </c>
      <c r="Q2" s="8">
        <f>[15]Outcomes!S31</f>
        <v>2.9336021832154779E-2</v>
      </c>
      <c r="R2" s="8">
        <f>[15]Outcomes!T31</f>
        <v>2.2994247679344548E-2</v>
      </c>
      <c r="S2" s="8">
        <f>[15]Outcomes!U31</f>
        <v>2.4374731690920193E-2</v>
      </c>
      <c r="T2" s="8">
        <f>[15]Outcomes!V31</f>
        <v>1.5626276358797764E-2</v>
      </c>
      <c r="U2" s="8">
        <f>[15]Outcomes!W31</f>
        <v>7.2888389852405755E-3</v>
      </c>
      <c r="V2" s="8">
        <f>[15]Outcomes!X31</f>
        <v>8.2453948207736882E-3</v>
      </c>
      <c r="W2" s="8">
        <f>[15]Outcomes!Y31</f>
        <v>1.3172194024064554E-2</v>
      </c>
      <c r="X2" s="8">
        <f>[15]Outcomes!Z31</f>
        <v>1.3490529459659228E-2</v>
      </c>
      <c r="Y2" s="8">
        <f>[15]Outcomes!AA31</f>
        <v>4.0161844674468927E-3</v>
      </c>
      <c r="Z2" s="8">
        <f>[15]Outcomes!AB31</f>
        <v>-6.7841648200588245E-2</v>
      </c>
      <c r="AA2" s="8">
        <f>[15]Outcomes!AC31</f>
        <v>6.0026529050524191E-2</v>
      </c>
      <c r="AB2" s="8">
        <f>[15]Outcomes!AD31</f>
        <v>1.3444296255056498E-2</v>
      </c>
      <c r="AC2" s="8">
        <f>[15]Outcomes!AE31</f>
        <v>7.4406854669366584E-3</v>
      </c>
      <c r="AD2" s="8">
        <f>[15]Outcomes!AF31</f>
        <v>1.4134940777570604E-2</v>
      </c>
      <c r="AE2" s="8">
        <f>[15]Outcomes!AG31</f>
        <v>1.6627269335115491E-2</v>
      </c>
      <c r="AF2" s="8">
        <f>[15]Outcomes!AH31</f>
        <v>1.83816723560708E-2</v>
      </c>
    </row>
    <row r="3" spans="1:32" x14ac:dyDescent="0.3">
      <c r="A3" s="9" t="s">
        <v>46</v>
      </c>
      <c r="B3" s="8">
        <f>[15]Outcomes!D32</f>
        <v>8.1341339073297991E-2</v>
      </c>
      <c r="C3" s="8">
        <f>[15]Outcomes!E32</f>
        <v>7.5536930330015961E-2</v>
      </c>
      <c r="D3" s="8">
        <f>[15]Outcomes!F32</f>
        <v>7.6173777518020902E-2</v>
      </c>
      <c r="E3" s="8">
        <f>[15]Outcomes!G32</f>
        <v>3.7925416364952724E-2</v>
      </c>
      <c r="F3" s="8">
        <f>[15]Outcomes!H32</f>
        <v>6.4969041597628507E-2</v>
      </c>
      <c r="G3" s="8">
        <f>[15]Outcomes!I32</f>
        <v>5.289878807730064E-2</v>
      </c>
      <c r="H3" s="8">
        <f>[15]Outcomes!J32</f>
        <v>0.10398195675843791</v>
      </c>
      <c r="I3" s="8">
        <f>[15]Outcomes!K32</f>
        <v>3.3392039450511168E-2</v>
      </c>
      <c r="J3" s="8">
        <f>[15]Outcomes!L32</f>
        <v>1.9905924057536772E-2</v>
      </c>
      <c r="K3" s="8">
        <f>[15]Outcomes!M32</f>
        <v>3.6227524898067687E-2</v>
      </c>
      <c r="L3" s="8">
        <f>[15]Outcomes!N32</f>
        <v>5.1860930142553219E-2</v>
      </c>
      <c r="M3" s="8">
        <f>[15]Outcomes!O32</f>
        <v>8.1597163075465051E-2</v>
      </c>
      <c r="N3" s="8">
        <f>[15]Outcomes!P32</f>
        <v>9.8870305636712175E-2</v>
      </c>
      <c r="O3" s="8">
        <f>[15]Outcomes!Q32</f>
        <v>6.5084963129208306E-2</v>
      </c>
      <c r="P3" s="8">
        <f>[15]Outcomes!R32</f>
        <v>3.7627934978928135E-2</v>
      </c>
      <c r="Q3" s="8">
        <f>[15]Outcomes!S32</f>
        <v>5.5700609225413533E-2</v>
      </c>
      <c r="R3" s="8">
        <f>[15]Outcomes!T32</f>
        <v>5.5509755427315399E-2</v>
      </c>
      <c r="S3" s="8">
        <f>[15]Outcomes!U32</f>
        <v>5.792762301483978E-2</v>
      </c>
      <c r="T3" s="8">
        <f>[15]Outcomes!V32</f>
        <v>5.6601451950289094E-2</v>
      </c>
      <c r="U3" s="8">
        <f>[15]Outcomes!W32</f>
        <v>5.1706067311051651E-2</v>
      </c>
      <c r="V3" s="8">
        <f>[15]Outcomes!X32</f>
        <v>6.2894474587531723E-2</v>
      </c>
      <c r="W3" s="8">
        <f>[15]Outcomes!Y32</f>
        <v>4.7088238358162338E-2</v>
      </c>
      <c r="X3" s="8">
        <f>[15]Outcomes!Z32</f>
        <v>4.6463038503631759E-2</v>
      </c>
      <c r="Y3" s="8">
        <f>[15]Outcomes!AA32</f>
        <v>4.1928123217341406E-2</v>
      </c>
      <c r="Z3" s="8">
        <f>[15]Outcomes!AB32</f>
        <v>2.9290993703805279E-2</v>
      </c>
      <c r="AA3" s="8">
        <f>[15]Outcomes!AC32</f>
        <v>5.2304964539006127E-2</v>
      </c>
      <c r="AB3" s="8">
        <f>[15]Outcomes!AD32</f>
        <v>7.1693344566133188E-2</v>
      </c>
      <c r="AC3" s="8">
        <f>[15]Outcomes!AE32</f>
        <v>5.48661062184852E-2</v>
      </c>
      <c r="AD3" s="8">
        <f>[15]Outcomes!AF32</f>
        <v>4.6696482384843474E-2</v>
      </c>
      <c r="AE3" s="8">
        <f>[15]Outcomes!AG32</f>
        <v>4.6614986709473394E-2</v>
      </c>
      <c r="AF3" s="8">
        <f>[15]Outcomes!AH32</f>
        <v>4.5282659692154503E-2</v>
      </c>
    </row>
    <row r="4" spans="1:32" x14ac:dyDescent="0.3">
      <c r="A4" s="9" t="s">
        <v>47</v>
      </c>
      <c r="B4" s="8">
        <f>[15]Outcomes!D33</f>
        <v>7.9232596379103848E-2</v>
      </c>
      <c r="C4" s="8">
        <f>[15]Outcomes!E33</f>
        <v>8.1410255563135969E-2</v>
      </c>
      <c r="D4" s="8">
        <f>[15]Outcomes!F33</f>
        <v>7.7983337019263077E-2</v>
      </c>
      <c r="E4" s="8">
        <f>[15]Outcomes!G33</f>
        <v>7.2504634251845168E-2</v>
      </c>
      <c r="F4" s="8">
        <f>[15]Outcomes!H33</f>
        <v>9.5408485179234725E-2</v>
      </c>
      <c r="G4" s="8">
        <f>[15]Outcomes!I33</f>
        <v>7.8766290457436439E-2</v>
      </c>
      <c r="H4" s="8">
        <f>[15]Outcomes!J33</f>
        <v>0.12246381395009887</v>
      </c>
      <c r="I4" s="8">
        <f>[15]Outcomes!K33</f>
        <v>5.5822310365515326E-2</v>
      </c>
      <c r="J4" s="8">
        <f>[15]Outcomes!L33</f>
        <v>5.6714359330824804E-2</v>
      </c>
      <c r="K4" s="8">
        <f>[15]Outcomes!M33</f>
        <v>5.9925490419305838E-2</v>
      </c>
      <c r="L4" s="8">
        <f>[15]Outcomes!N33</f>
        <v>6.9094648984021401E-2</v>
      </c>
      <c r="M4" s="8">
        <f>[15]Outcomes!O33</f>
        <v>7.7259507345176726E-2</v>
      </c>
      <c r="N4" s="8">
        <f>[15]Outcomes!P33</f>
        <v>8.1937770163138968E-2</v>
      </c>
      <c r="O4" s="8">
        <f>[15]Outcomes!Q33</f>
        <v>7.6821667717563269E-2</v>
      </c>
      <c r="P4" s="8">
        <f>[15]Outcomes!R33</f>
        <v>6.3976790574011844E-2</v>
      </c>
      <c r="Q4" s="8">
        <f>[15]Outcomes!S33</f>
        <v>5.4806163508066108E-2</v>
      </c>
      <c r="R4" s="8">
        <f>[15]Outcomes!T33</f>
        <v>4.7420633958030534E-2</v>
      </c>
      <c r="S4" s="8">
        <f>[15]Outcomes!U33</f>
        <v>5.9951580804300519E-2</v>
      </c>
      <c r="T4" s="8">
        <f>[15]Outcomes!V33</f>
        <v>4.8345026561086524E-2</v>
      </c>
      <c r="U4" s="8">
        <f>[15]Outcomes!W33</f>
        <v>6.3231326401410159E-2</v>
      </c>
      <c r="V4" s="8">
        <f>[15]Outcomes!X33</f>
        <v>6.5077396636051832E-2</v>
      </c>
      <c r="W4" s="8">
        <f>[15]Outcomes!Y33</f>
        <v>4.9760473653163606E-2</v>
      </c>
      <c r="X4" s="8">
        <f>[15]Outcomes!Z33</f>
        <v>4.1804825828252401E-2</v>
      </c>
      <c r="Y4" s="8">
        <f>[15]Outcomes!AA33</f>
        <v>4.8720664434456662E-2</v>
      </c>
      <c r="Z4" s="8">
        <f>[15]Outcomes!AB33</f>
        <v>5.4622515150120066E-2</v>
      </c>
      <c r="AA4" s="8">
        <f>[15]Outcomes!AC33</f>
        <v>6.0292582832096153E-2</v>
      </c>
      <c r="AB4" s="8">
        <f>[15]Outcomes!AD33</f>
        <v>5.0795241552322068E-2</v>
      </c>
      <c r="AC4" s="8">
        <f>[15]Outcomes!AE33</f>
        <v>4.093414674092144E-2</v>
      </c>
      <c r="AD4" s="8">
        <f>[15]Outcomes!AF33</f>
        <v>4.2472250673499801E-2</v>
      </c>
      <c r="AE4" s="8">
        <f>[15]Outcomes!AG33</f>
        <v>4.4575920858606732E-2</v>
      </c>
      <c r="AF4" s="8">
        <f>[15]Outcomes!AH33</f>
        <v>4.5040288297128805E-2</v>
      </c>
    </row>
    <row r="5" spans="1:32" x14ac:dyDescent="0.3">
      <c r="A5" s="9" t="s">
        <v>52</v>
      </c>
      <c r="B5" s="5">
        <f>[15]Outcomes!D34/1000</f>
        <v>720876</v>
      </c>
      <c r="C5" s="5">
        <f>[15]Outcomes!E34/1000</f>
        <v>795702.00000000023</v>
      </c>
      <c r="D5" s="5">
        <f>[15]Outcomes!F34/1000</f>
        <v>862254.00000000035</v>
      </c>
      <c r="E5" s="5">
        <f>[15]Outcomes!G34/1000</f>
        <v>952614.00000000012</v>
      </c>
      <c r="F5" s="5">
        <f>[15]Outcomes!H34/1000</f>
        <v>1087628.0000000002</v>
      </c>
      <c r="G5" s="5">
        <f>[15]Outcomes!I34/1000</f>
        <v>1204513</v>
      </c>
      <c r="H5" s="5">
        <f>[15]Outcomes!J34/1000</f>
        <v>1400934</v>
      </c>
      <c r="I5" s="5">
        <f>[15]Outcomes!K34/1000</f>
        <v>1524757.0000000002</v>
      </c>
      <c r="J5" s="5">
        <f>[15]Outcomes!L34/1000</f>
        <v>1691285.0000000002</v>
      </c>
      <c r="K5" s="5">
        <f>[15]Outcomes!M34/1000</f>
        <v>1885723.0000000002</v>
      </c>
      <c r="L5" s="5">
        <f>[15]Outcomes!N34/1000</f>
        <v>2135550.0000000005</v>
      </c>
      <c r="M5" s="5">
        <f>[15]Outcomes!O34/1000</f>
        <v>2409261.0000000009</v>
      </c>
      <c r="N5" s="5">
        <f>[15]Outcomes!P34/1000</f>
        <v>2658157.0000000009</v>
      </c>
      <c r="O5" s="5">
        <f>[15]Outcomes!Q34/1000</f>
        <v>2843029.0000000009</v>
      </c>
      <c r="P5" s="5">
        <f>[15]Outcomes!R34/1000</f>
        <v>3123336.0000000005</v>
      </c>
      <c r="Q5" s="5">
        <f>[15]Outcomes!S34/1000</f>
        <v>3391162.0000000009</v>
      </c>
      <c r="R5" s="5">
        <f>[15]Outcomes!T34/1000</f>
        <v>3633648.0000000005</v>
      </c>
      <c r="S5" s="5">
        <f>[15]Outcomes!U34/1000</f>
        <v>3945370.0000000009</v>
      </c>
      <c r="T5" s="5">
        <f>[15]Outcomes!V34/1000</f>
        <v>4200740.9999999991</v>
      </c>
      <c r="U5" s="5">
        <f>[15]Outcomes!W34/1000</f>
        <v>4498914</v>
      </c>
      <c r="V5" s="5">
        <f>[15]Outcomes!X34/1000</f>
        <v>4831200.9999999991</v>
      </c>
      <c r="W5" s="5">
        <f>[15]Outcomes!Y34/1000</f>
        <v>5138407.9999999991</v>
      </c>
      <c r="X5" s="5">
        <f>[15]Outcomes!Z34/1000</f>
        <v>5425435.9999999991</v>
      </c>
      <c r="Y5" s="5">
        <f>[15]Outcomes!AA34/1000</f>
        <v>5712617.9999999981</v>
      </c>
      <c r="Z5" s="5">
        <f>[15]Outcomes!AB34/1000</f>
        <v>5615932.9999999981</v>
      </c>
      <c r="AA5" s="5">
        <f>[15]Outcomes!AC34/1000</f>
        <v>6311961.9999999972</v>
      </c>
      <c r="AB5" s="5">
        <f>[15]Outcomes!AD34/1000</f>
        <v>6721749.9999999972</v>
      </c>
      <c r="AC5" s="5">
        <f>[15]Outcomes!AE34/1000</f>
        <v>7048960.8263091454</v>
      </c>
      <c r="AD5" s="5">
        <f>[15]Outcomes!AF34/1000</f>
        <v>7452214.4938478507</v>
      </c>
      <c r="AE5" s="5">
        <f>[15]Outcomes!AG34/1000</f>
        <v>7913837.1962313037</v>
      </c>
      <c r="AF5" s="5">
        <f>[15]Outcomes!AH34/1000</f>
        <v>8422300.2585363872</v>
      </c>
    </row>
    <row r="6" spans="1:32" x14ac:dyDescent="0.3">
      <c r="A6" s="9" t="s">
        <v>48</v>
      </c>
      <c r="B6" s="10">
        <f>[15]Outcomes!D35</f>
        <v>0</v>
      </c>
      <c r="C6" s="10">
        <f>[15]Outcomes!E35</f>
        <v>0.10379871156759313</v>
      </c>
      <c r="D6" s="10">
        <f>[15]Outcomes!F35</f>
        <v>8.3639352420881385E-2</v>
      </c>
      <c r="E6" s="10">
        <f>[15]Outcomes!G35</f>
        <v>0.10479510677828086</v>
      </c>
      <c r="F6" s="10">
        <f>[15]Outcomes!H35</f>
        <v>0.14173001866443302</v>
      </c>
      <c r="G6" s="10">
        <f>[15]Outcomes!I35</f>
        <v>0.10746781068527089</v>
      </c>
      <c r="H6" s="10">
        <f>[15]Outcomes!J35</f>
        <v>0.16307088424948502</v>
      </c>
      <c r="I6" s="10">
        <f>[15]Outcomes!K35</f>
        <v>8.8386033888820048E-2</v>
      </c>
      <c r="J6" s="10">
        <f>[15]Outcomes!L35</f>
        <v>0.10921609148211808</v>
      </c>
      <c r="K6" s="10">
        <f>[15]Outcomes!M35</f>
        <v>0.11496465705070413</v>
      </c>
      <c r="L6" s="10">
        <f>[15]Outcomes!N35</f>
        <v>0.13248340291760785</v>
      </c>
      <c r="M6" s="10">
        <f>[15]Outcomes!O35</f>
        <v>0.12816885579827231</v>
      </c>
      <c r="N6" s="10">
        <f>[15]Outcomes!P35</f>
        <v>0.10330802681818207</v>
      </c>
      <c r="O6" s="10">
        <f>[15]Outcomes!Q35</f>
        <v>6.9548939359112216E-2</v>
      </c>
      <c r="P6" s="10">
        <f>[15]Outcomes!R35</f>
        <v>9.8594492001312428E-2</v>
      </c>
      <c r="Q6" s="10">
        <f>[15]Outcomes!S35</f>
        <v>8.5749980149430138E-2</v>
      </c>
      <c r="R6" s="10">
        <f>[15]Outcomes!T35</f>
        <v>7.1505283439717626E-2</v>
      </c>
      <c r="S6" s="10">
        <f>[15]Outcomes!U35</f>
        <v>8.5787616191772109E-2</v>
      </c>
      <c r="T6" s="10">
        <f>[15]Outcomes!V35</f>
        <v>6.4726755665501123E-2</v>
      </c>
      <c r="U6" s="10">
        <f>[15]Outcomes!W35</f>
        <v>7.098104834361374E-2</v>
      </c>
      <c r="V6" s="10">
        <f>[15]Outcomes!X35</f>
        <v>7.38593802859977E-2</v>
      </c>
      <c r="W6" s="10">
        <f>[15]Outcomes!Y35</f>
        <v>6.3588122290916926E-2</v>
      </c>
      <c r="X6" s="10">
        <f>[15]Outcomes!Z35</f>
        <v>5.5859324522303355E-2</v>
      </c>
      <c r="Y6" s="10">
        <f>[15]Outcomes!AA35</f>
        <v>5.2932520077648926E-2</v>
      </c>
      <c r="Z6" s="10">
        <f>[15]Outcomes!AB35</f>
        <v>-1.6924814507113917E-2</v>
      </c>
      <c r="AA6" s="10">
        <f>[15]Outcomes!AC35</f>
        <v>0.12393826635752236</v>
      </c>
      <c r="AB6" s="10">
        <f>[15]Outcomes!AD35</f>
        <v>6.4922444083155062E-2</v>
      </c>
      <c r="AC6" s="10">
        <f>[15]Outcomes!AE35</f>
        <v>4.8679410318614558E-2</v>
      </c>
      <c r="AD6" s="10">
        <f>[15]Outcomes!AF35</f>
        <v>5.7207534199030352E-2</v>
      </c>
      <c r="AE6" s="10">
        <f>[15]Outcomes!AG35</f>
        <v>6.1944366035699083E-2</v>
      </c>
      <c r="AF6" s="10">
        <f>[15]Outcomes!AH35</f>
        <v>6.42498764755004E-2</v>
      </c>
    </row>
    <row r="7" spans="1:32" x14ac:dyDescent="0.3">
      <c r="A7" s="9" t="s">
        <v>49</v>
      </c>
      <c r="B7" s="11">
        <f>[15]Outcomes!D37</f>
        <v>25.600827814569531</v>
      </c>
      <c r="C7" s="11">
        <f>[15]Outcomes!E37</f>
        <v>27.534635761589403</v>
      </c>
      <c r="D7" s="11">
        <f>[15]Outcomes!F37</f>
        <v>29.632052980132457</v>
      </c>
      <c r="E7" s="11">
        <f>[15]Outcomes!G37</f>
        <v>30.75586092715232</v>
      </c>
      <c r="F7" s="11">
        <f>[15]Outcomes!H37</f>
        <v>32.754039735099354</v>
      </c>
      <c r="G7" s="11">
        <f>[15]Outcomes!I37</f>
        <v>34.486688741721856</v>
      </c>
      <c r="H7" s="11">
        <f>[15]Outcomes!J37</f>
        <v>38.072682119205282</v>
      </c>
      <c r="I7" s="11">
        <f>[15]Outcomes!K37</f>
        <v>39.344006622516559</v>
      </c>
      <c r="J7" s="11">
        <f>[15]Outcomes!L37</f>
        <v>40.127185430463598</v>
      </c>
      <c r="K7" s="11">
        <f>[15]Outcomes!M37</f>
        <v>41.580894039735099</v>
      </c>
      <c r="L7" s="11">
        <f>[15]Outcomes!N37</f>
        <v>43.737317880794706</v>
      </c>
      <c r="M7" s="11">
        <f>[15]Outcomes!O37</f>
        <v>47.306158940397367</v>
      </c>
      <c r="N7" s="11">
        <f>[15]Outcomes!P37</f>
        <v>51.983333333333341</v>
      </c>
      <c r="O7" s="11">
        <f>[15]Outcomes!Q37</f>
        <v>55.366666666666688</v>
      </c>
      <c r="P7" s="11">
        <f>[15]Outcomes!R37</f>
        <v>57.45000000000001</v>
      </c>
      <c r="Q7" s="11">
        <f>[15]Outcomes!S37</f>
        <v>60.65000000000002</v>
      </c>
      <c r="R7" s="11">
        <f>[15]Outcomes!T37</f>
        <v>64.016666666666694</v>
      </c>
      <c r="S7" s="11">
        <f>[15]Outcomes!U37</f>
        <v>67.725000000000023</v>
      </c>
      <c r="T7" s="11">
        <f>[15]Outcomes!V37</f>
        <v>71.558333333333351</v>
      </c>
      <c r="U7" s="11">
        <f>[15]Outcomes!W37</f>
        <v>75.258333333333354</v>
      </c>
      <c r="V7" s="11">
        <f>[15]Outcomes!X37</f>
        <v>79.991666666666674</v>
      </c>
      <c r="W7" s="11">
        <f>[15]Outcomes!Y37</f>
        <v>83.75833333333334</v>
      </c>
      <c r="X7" s="11">
        <f>[15]Outcomes!Z37</f>
        <v>87.650000000000034</v>
      </c>
      <c r="Y7" s="11">
        <f>[15]Outcomes!AA37</f>
        <v>91.325000000000003</v>
      </c>
      <c r="Z7" s="11">
        <f>[15]Outcomes!AB37</f>
        <v>94.000000000000014</v>
      </c>
      <c r="AA7" s="11">
        <f>[15]Outcomes!AC37</f>
        <v>98.916666666666586</v>
      </c>
      <c r="AB7" s="11">
        <f>[15]Outcomes!AD37</f>
        <v>106.00833333333325</v>
      </c>
      <c r="AC7" s="11">
        <f>[15]Outcomes!AE37</f>
        <v>111.82459781004451</v>
      </c>
      <c r="AD7" s="11">
        <f>[15]Outcomes!AF37</f>
        <v>117.04641317187345</v>
      </c>
      <c r="AE7" s="11">
        <f>[15]Outcomes!AG37</f>
        <v>122.50253016627187</v>
      </c>
      <c r="AF7" s="11">
        <f>[15]Outcomes!AH37</f>
        <v>128.04977055121904</v>
      </c>
    </row>
    <row r="8" spans="1:32" x14ac:dyDescent="0.3">
      <c r="A8" s="9" t="s">
        <v>50</v>
      </c>
      <c r="B8" s="11">
        <f>[15]Outcomes!D38</f>
        <v>27.846457348383563</v>
      </c>
      <c r="C8" s="11">
        <f>[15]Outcomes!E38</f>
        <v>30.113444557643433</v>
      </c>
      <c r="D8" s="11">
        <f>[15]Outcomes!F38</f>
        <v>32.461791453393033</v>
      </c>
      <c r="E8" s="11">
        <f>[15]Outcomes!G38</f>
        <v>34.81542176988097</v>
      </c>
      <c r="F8" s="11">
        <f>[15]Outcomes!H38</f>
        <v>38.137108421821466</v>
      </c>
      <c r="G8" s="11">
        <f>[15]Outcomes!I38</f>
        <v>41.141026980981401</v>
      </c>
      <c r="H8" s="11">
        <f>[15]Outcomes!J38</f>
        <v>46.179314054896302</v>
      </c>
      <c r="I8" s="11">
        <f>[15]Outcomes!K38</f>
        <v>48.75715005653533</v>
      </c>
      <c r="J8" s="11">
        <f>[15]Outcomes!L38</f>
        <v>51.522380584788621</v>
      </c>
      <c r="K8" s="11">
        <f>[15]Outcomes!M38</f>
        <v>54.609884508902198</v>
      </c>
      <c r="L8" s="11">
        <f>[15]Outcomes!N38</f>
        <v>58.383135310102745</v>
      </c>
      <c r="M8" s="11">
        <f>[15]Outcomes!O38</f>
        <v>62.893787581428072</v>
      </c>
      <c r="N8" s="11">
        <f>[15]Outcomes!P38</f>
        <v>68.04716429296441</v>
      </c>
      <c r="O8" s="11">
        <f>[15]Outcomes!Q38</f>
        <v>73.274660937400952</v>
      </c>
      <c r="P8" s="11">
        <f>[15]Outcomes!R38</f>
        <v>77.962538574574779</v>
      </c>
      <c r="Q8" s="11">
        <f>[15]Outcomes!S38</f>
        <v>82.235366211196833</v>
      </c>
      <c r="R8" s="11">
        <f>[15]Outcomes!T38</f>
        <v>86.135019410702597</v>
      </c>
      <c r="S8" s="11">
        <f>[15]Outcomes!U38</f>
        <v>91.298949986983331</v>
      </c>
      <c r="T8" s="11">
        <f>[15]Outcomes!V38</f>
        <v>95.712800149103344</v>
      </c>
      <c r="U8" s="11">
        <f>[15]Outcomes!W38</f>
        <v>101.76484745612424</v>
      </c>
      <c r="V8" s="11">
        <f>[15]Outcomes!X38</f>
        <v>108.38743879763375</v>
      </c>
      <c r="W8" s="11">
        <f>[15]Outcomes!Y38</f>
        <v>113.78084909025729</v>
      </c>
      <c r="X8" s="11">
        <f>[15]Outcomes!Z38</f>
        <v>118.53743766906616</v>
      </c>
      <c r="Y8" s="11">
        <f>[15]Outcomes!AA38</f>
        <v>124.31266039266106</v>
      </c>
      <c r="Z8" s="11">
        <f>[15]Outcomes!AB38</f>
        <v>131.10293056831091</v>
      </c>
      <c r="AA8" s="11">
        <f>[15]Outcomes!AC38</f>
        <v>139.00746486913135</v>
      </c>
      <c r="AB8" s="11">
        <f>[15]Outcomes!AD38</f>
        <v>146.0683826247348</v>
      </c>
      <c r="AC8" s="11">
        <f>[15]Outcomes!AE38</f>
        <v>152.04756723330476</v>
      </c>
      <c r="AD8" s="11">
        <f>[15]Outcomes!AF38</f>
        <v>158.5053696231335</v>
      </c>
      <c r="AE8" s="11">
        <f>[15]Outcomes!AG38</f>
        <v>165.57089243511851</v>
      </c>
      <c r="AF8" s="11">
        <f>[15]Outcomes!AH38</f>
        <v>173.02825316400916</v>
      </c>
    </row>
    <row r="9" spans="1:32" x14ac:dyDescent="0.3">
      <c r="A9" s="1" t="s">
        <v>54</v>
      </c>
      <c r="B9" s="13">
        <f>IF(B$1=BaseYear,100,IF(LEFT(B$1,4)&gt;LEFT(BaseYear,4),A$14*(1+B$3),C$9/(1+C$3)))</f>
        <v>21.872372779998575</v>
      </c>
      <c r="C9" s="13">
        <f t="shared" ref="C9:AD9" si="0">IF(C$1=BaseYear,100,IF(LEFT(C$1,4)&gt;LEFT(BaseYear,4),B$9*(1+C$3),D$9/(1+D$3)))</f>
        <v>23.524544678833465</v>
      </c>
      <c r="D9" s="13">
        <f t="shared" si="0"/>
        <v>25.316498111411669</v>
      </c>
      <c r="E9" s="13">
        <f t="shared" si="0"/>
        <v>26.276636843189497</v>
      </c>
      <c r="F9" s="13">
        <f t="shared" si="0"/>
        <v>27.983804755300454</v>
      </c>
      <c r="G9" s="13">
        <f t="shared" si="0"/>
        <v>29.46411411264765</v>
      </c>
      <c r="H9" s="13">
        <f t="shared" si="0"/>
        <v>32.527850352234658</v>
      </c>
      <c r="I9" s="13">
        <f t="shared" si="0"/>
        <v>33.614021614436801</v>
      </c>
      <c r="J9" s="13">
        <f t="shared" si="0"/>
        <v>34.283139775962177</v>
      </c>
      <c r="K9" s="13">
        <f t="shared" si="0"/>
        <v>35.525133075779785</v>
      </c>
      <c r="L9" s="13">
        <f t="shared" si="0"/>
        <v>37.367499520527709</v>
      </c>
      <c r="M9" s="13">
        <f t="shared" si="0"/>
        <v>40.416581472626568</v>
      </c>
      <c r="N9" s="13">
        <f t="shared" si="0"/>
        <v>44.412581235616237</v>
      </c>
      <c r="O9" s="13">
        <f t="shared" si="0"/>
        <v>47.303172447809288</v>
      </c>
      <c r="P9" s="13">
        <f t="shared" si="0"/>
        <v>49.08309314497248</v>
      </c>
      <c r="Q9" s="13">
        <f t="shared" si="0"/>
        <v>51.817051335815165</v>
      </c>
      <c r="R9" s="13">
        <f t="shared" si="0"/>
        <v>54.693403182430913</v>
      </c>
      <c r="S9" s="13">
        <f t="shared" si="0"/>
        <v>57.861662023381406</v>
      </c>
      <c r="T9" s="13">
        <f t="shared" si="0"/>
        <v>61.136716106161693</v>
      </c>
      <c r="U9" s="13">
        <f t="shared" si="0"/>
        <v>64.297855264323545</v>
      </c>
      <c r="V9" s="13">
        <f t="shared" si="0"/>
        <v>68.34183508827833</v>
      </c>
      <c r="W9" s="13">
        <f t="shared" si="0"/>
        <v>71.559931708749403</v>
      </c>
      <c r="X9" s="13">
        <f t="shared" si="0"/>
        <v>74.884823571050291</v>
      </c>
      <c r="Y9" s="13">
        <f t="shared" si="0"/>
        <v>78.024603680846155</v>
      </c>
      <c r="Z9" s="13">
        <f t="shared" si="0"/>
        <v>80.310021856003729</v>
      </c>
      <c r="AA9" s="13">
        <f t="shared" si="0"/>
        <v>84.510634701308817</v>
      </c>
      <c r="AB9" s="13">
        <f t="shared" si="0"/>
        <v>90.569484754452361</v>
      </c>
      <c r="AC9" s="13">
        <f t="shared" si="0"/>
        <v>95.538679725143624</v>
      </c>
      <c r="AD9" s="13">
        <f t="shared" si="0"/>
        <v>100</v>
      </c>
      <c r="AE9" s="13">
        <f>IF(AE$1=BaseYear,100,IF(LEFT(AE$1,4)&gt;LEFT(BaseYear,4),AD$9*(1+AE$3),AF$14/(1+AF$3)))</f>
        <v>104.66149867094734</v>
      </c>
      <c r="AF9" s="13">
        <f>IF(AF$1=BaseYear,100,IF(LEFT(AF$1,4)&gt;LEFT(BaseYear,4),AE$9*(1+AF$3),AG$14/(1+AG$3)))</f>
        <v>109.40084969813472</v>
      </c>
    </row>
    <row r="10" spans="1:32" x14ac:dyDescent="0.3">
      <c r="Z10" s="7"/>
    </row>
    <row r="13" spans="1:32" x14ac:dyDescent="0.3">
      <c r="A13" s="3" t="s">
        <v>53</v>
      </c>
    </row>
    <row r="14" spans="1:32" x14ac:dyDescent="0.3">
      <c r="A14" s="12" t="s">
        <v>43</v>
      </c>
    </row>
  </sheetData>
  <phoneticPr fontId="6" type="noConversion"/>
  <dataValidations count="1">
    <dataValidation type="list" allowBlank="1" showInputMessage="1" showErrorMessage="1" sqref="A14" xr:uid="{9F1A37B1-EC62-4BBE-A448-085F365D2974}">
      <formula1>OFFSET($A$1,0,1,1,COUNTA($B$1:$AJ$1))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529C54-9870-4B9F-B11B-4FD29509D337}"/>
</file>

<file path=customXml/itemProps2.xml><?xml version="1.0" encoding="utf-8"?>
<ds:datastoreItem xmlns:ds="http://schemas.openxmlformats.org/officeDocument/2006/customXml" ds:itemID="{879D1420-0919-4B19-9412-5CB3E6576D90}"/>
</file>

<file path=customXml/itemProps3.xml><?xml version="1.0" encoding="utf-8"?>
<ds:datastoreItem xmlns:ds="http://schemas.openxmlformats.org/officeDocument/2006/customXml" ds:itemID="{18B36CD7-1C9E-43DC-BA57-8A00C07B42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GDP time series</vt:lpstr>
      <vt:lpstr>Economic indicators</vt:lpstr>
      <vt:lpstr>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Jeffery Smith</cp:lastModifiedBy>
  <dcterms:created xsi:type="dcterms:W3CDTF">2017-02-21T12:24:10Z</dcterms:created>
  <dcterms:modified xsi:type="dcterms:W3CDTF">2024-02-20T15:00:51Z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2023-02-21T12:29:11Z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2dcf0343-4fb4-4a3c-8e9f-dce966532ee9</vt:lpwstr>
  </property>
  <property fmtid="{D5CDD505-2E9C-101B-9397-08002B2CF9AE}" pid="8" name="MSIP_Label_93c4247e-447d-4732-af29-2e529a4288f1_ContentBits">
    <vt:lpwstr>0</vt:lpwstr>
  </property>
  <property fmtid="{D5CDD505-2E9C-101B-9397-08002B2CF9AE}" pid="9" name="ContentTypeId">
    <vt:lpwstr>0x010100FAA4BE3741FAB84A8F18991E2DC839B7</vt:lpwstr>
  </property>
</Properties>
</file>